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embeddings/oleObject5.bin" ContentType="application/vnd.openxmlformats-officedocument.oleObject"/>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6255"/>
  </bookViews>
  <sheets>
    <sheet name="Intro" sheetId="23" r:id="rId1"/>
    <sheet name="ReadMe" sheetId="11" r:id="rId2"/>
    <sheet name="Switching Off" sheetId="21" r:id="rId3"/>
    <sheet name="Energy-Efficient Motors" sheetId="12" r:id="rId4"/>
    <sheet name="Cogged &amp; Synchronous Belts" sheetId="17" r:id="rId5"/>
    <sheet name="Repair or Replace" sheetId="1" r:id="rId6"/>
    <sheet name="ACA" sheetId="22" r:id="rId7"/>
    <sheet name="Version" sheetId="16" r:id="rId8"/>
  </sheets>
  <externalReferences>
    <externalReference r:id="rId9"/>
  </externalReferences>
  <definedNames>
    <definedName name="DataSources">OFFSET([1]Sources!$F$2,1,0,COUNTA([1]Sources!$F$2:$F$52)-COUNTBLANK([1]Sources!$F$2:$F$52)-1,1)</definedName>
    <definedName name="FuelComment">OFFSET([1]Sources!$H$2,1,0,COUNTA([1]Sources!$H$2:$H$52)-COUNTBLANK([1]Sources!$H$2:$H$52)-1,1)</definedName>
    <definedName name="_xlnm.Print_Area" localSheetId="6">ACA!$B$2:$N$23</definedName>
    <definedName name="_xlnm.Print_Area" localSheetId="4">'Cogged &amp; Synchronous Belts'!$B$2:$N$21</definedName>
    <definedName name="_xlnm.Print_Area" localSheetId="3">'Energy-Efficient Motors'!$B$2:$N$31</definedName>
    <definedName name="_xlnm.Print_Area" localSheetId="1">ReadMe!$A$1:$G$26</definedName>
    <definedName name="_xlnm.Print_Area" localSheetId="5">'Repair or Replace'!$B$2:$N$27</definedName>
    <definedName name="_xlnm.Print_Area" localSheetId="2">'Switching Off'!$B$2:$N$30</definedName>
  </definedNames>
  <calcPr calcId="125725"/>
</workbook>
</file>

<file path=xl/calcChain.xml><?xml version="1.0" encoding="utf-8"?>
<calcChain xmlns="http://schemas.openxmlformats.org/spreadsheetml/2006/main">
  <c r="K13" i="23"/>
  <c r="F11" i="22"/>
  <c r="CH10"/>
  <c r="CH11" s="1"/>
  <c r="F17"/>
  <c r="CG10"/>
  <c r="CG11" s="1"/>
  <c r="E17"/>
  <c r="F12"/>
  <c r="F13"/>
  <c r="F14" s="1"/>
  <c r="E12"/>
  <c r="E13"/>
  <c r="E14"/>
  <c r="F15" i="1"/>
  <c r="F19"/>
  <c r="F16"/>
  <c r="E16"/>
  <c r="F12" i="12"/>
  <c r="F13"/>
  <c r="F14" s="1"/>
  <c r="F16" s="1"/>
  <c r="E14" i="21"/>
  <c r="F14"/>
  <c r="F15"/>
  <c r="F16" s="1"/>
  <c r="F18" s="1"/>
  <c r="E15" i="1"/>
  <c r="E17"/>
  <c r="E12" i="12"/>
  <c r="E15" i="21"/>
  <c r="E13" i="12"/>
  <c r="F13" i="17"/>
  <c r="F15" s="1"/>
  <c r="E13"/>
  <c r="E19" i="1"/>
  <c r="E15" i="17"/>
  <c r="F17" i="1"/>
  <c r="CG12" i="22" l="1"/>
  <c r="CG13" s="1"/>
  <c r="CG14" s="1"/>
  <c r="CG15" s="1"/>
  <c r="CG16" s="1"/>
  <c r="CG17" s="1"/>
  <c r="E16"/>
  <c r="CH12"/>
  <c r="CH13" s="1"/>
  <c r="CH14" s="1"/>
  <c r="CH15" s="1"/>
  <c r="CH16" s="1"/>
  <c r="CH17" s="1"/>
  <c r="F16"/>
  <c r="E14" i="12"/>
  <c r="E16" s="1"/>
  <c r="E16" i="21"/>
  <c r="E18" s="1"/>
</calcChain>
</file>

<file path=xl/sharedStrings.xml><?xml version="1.0" encoding="utf-8"?>
<sst xmlns="http://schemas.openxmlformats.org/spreadsheetml/2006/main" count="296" uniqueCount="163">
  <si>
    <t xml:space="preserve">Annual Cost Savings </t>
  </si>
  <si>
    <t>% Switch off Time</t>
  </si>
  <si>
    <t>= Amount of time switched off expressed as a % of annual operation hours</t>
  </si>
  <si>
    <t>= (Motor Power [kW]) / (Motor Efficiency [%]) x (Annual Operation Hours [h])</t>
  </si>
  <si>
    <t>Motors
- Switching to Cogged or Synchronous Belts</t>
  </si>
  <si>
    <t>Synchronous belts are the most efficient choice. They require less maintenance and retensioning, operate in wet and oily environments, and run slip-free.  Like cogged belts they are noiser than V-belts.  They are also unsuitable for shock loads and they transfer vibrations.  In these circumstances, cogged belts may be better.</t>
  </si>
  <si>
    <t>Motor sizing: Size motors to run mainly in the 65% to 100% load range. Consider replacing motors running at less than 40% load with properly sized motors. Applications with occasional high peak loads can be served using VSDs for pumps and fans, reservoirs for fluids, and fly wheels for mechanical equipment.</t>
  </si>
  <si>
    <t>= (Annual Energy Savings [kWh/y]) x (Average Electricity Price [€/kWh])</t>
  </si>
  <si>
    <t>Energy MAP Tool Version History</t>
  </si>
  <si>
    <t>Version</t>
  </si>
  <si>
    <t>Description of Modification(s)</t>
  </si>
  <si>
    <t>Date</t>
  </si>
  <si>
    <t>Additional Comments</t>
  </si>
  <si>
    <t>Start at the point of energy service demand and work back upstream through the energy distribution and conversion system(s) – this is consistent with the energy efficiency hierarchy.</t>
  </si>
  <si>
    <t>Are there opportunities to distribute the energy more efficiently, e.g. insulation, improved structural integrity (elimination of leaks), isolation etc.?</t>
  </si>
  <si>
    <t>Is there scope for technical or operational modifications to the energy conversion systems (compressors, boilers, chillers etc.) to reduce the consumption of energy resources (natural gas, gasoil, electricity, wood chips etc.)?</t>
  </si>
  <si>
    <r>
      <t xml:space="preserve">Finally, are there </t>
    </r>
    <r>
      <rPr>
        <b/>
        <sz val="10"/>
        <rFont val="Arial"/>
        <family val="2"/>
      </rPr>
      <t>O&amp;M</t>
    </r>
    <r>
      <rPr>
        <sz val="10"/>
        <rFont val="Arial"/>
        <family val="2"/>
      </rPr>
      <t xml:space="preserve"> or </t>
    </r>
    <r>
      <rPr>
        <b/>
        <sz val="10"/>
        <rFont val="Arial"/>
        <family val="2"/>
      </rPr>
      <t>housekeeping</t>
    </r>
    <r>
      <rPr>
        <sz val="10"/>
        <rFont val="Arial"/>
        <family val="2"/>
      </rPr>
      <t xml:space="preserve"> actions that can be taken to reduce the consumption of energy resources?</t>
    </r>
  </si>
  <si>
    <t xml:space="preserve">Example </t>
  </si>
  <si>
    <t>Your Data</t>
  </si>
  <si>
    <t>Motor Efficiency</t>
  </si>
  <si>
    <t>Annual Energy Savings</t>
  </si>
  <si>
    <t>Annual Cost Savings</t>
  </si>
  <si>
    <t>Annual Operation Hours</t>
  </si>
  <si>
    <t>Motor Power</t>
  </si>
  <si>
    <t>[kW]</t>
  </si>
  <si>
    <t>[%]</t>
  </si>
  <si>
    <t>[h/y]</t>
  </si>
  <si>
    <t>[€/kWh]</t>
  </si>
  <si>
    <t>Comment</t>
  </si>
  <si>
    <t>Unit</t>
  </si>
  <si>
    <t>24h/7d = 8,760 hours; 24h/5d = 6,240 hours; 8h/5d = 2,080 hours.</t>
  </si>
  <si>
    <t xml:space="preserve"> Insert from Energy Bills Analysis Tool</t>
  </si>
  <si>
    <t>Average Electricity Price</t>
  </si>
  <si>
    <t>:</t>
  </si>
  <si>
    <t>Estimate Your Savings</t>
  </si>
  <si>
    <t>Additional Information &amp; Tips</t>
  </si>
  <si>
    <r>
      <t xml:space="preserve">Identify the most efficient / optimum operational </t>
    </r>
    <r>
      <rPr>
        <b/>
        <sz val="10"/>
        <rFont val="Arial"/>
        <family val="2"/>
      </rPr>
      <t>control</t>
    </r>
    <r>
      <rPr>
        <sz val="10"/>
        <rFont val="Arial"/>
        <family val="2"/>
      </rPr>
      <t xml:space="preserve"> parameters for the most effective technology to satisfy each service demand.  Can cycle times be adjusted?</t>
    </r>
  </si>
  <si>
    <t>Then, for each Energy Service, ask yourself:
  -  Do I really need (paid-for) energy to deliver this energy service?
  -  Is there another way of delivering the output that requires using less or no energy?
  -  Can I use a less energy intensive alternative?
  -  What is the minimum specification required?
  -  Can I reduce (increase) pressures, temperatures, run times, flowrates, currents etc. to reduce the energy required?</t>
  </si>
  <si>
    <r>
      <t xml:space="preserve">Is the </t>
    </r>
    <r>
      <rPr>
        <b/>
        <sz val="10"/>
        <rFont val="Arial"/>
        <family val="2"/>
      </rPr>
      <t>technology</t>
    </r>
    <r>
      <rPr>
        <sz val="10"/>
        <rFont val="Arial"/>
        <family val="2"/>
      </rPr>
      <t xml:space="preserve"> that is currently satisfying each energy service demand appropriate?  Or can it be eliminated or replaced by a more effective alternative?</t>
    </r>
  </si>
  <si>
    <r>
      <t xml:space="preserve">Can the system be </t>
    </r>
    <r>
      <rPr>
        <b/>
        <sz val="10"/>
        <rFont val="Arial"/>
        <family val="2"/>
      </rPr>
      <t>designed</t>
    </r>
    <r>
      <rPr>
        <sz val="10"/>
        <rFont val="Arial"/>
        <family val="2"/>
      </rPr>
      <t xml:space="preserve"> better?</t>
    </r>
  </si>
  <si>
    <t>Parameter</t>
  </si>
  <si>
    <t>The "Onion" Approach to Improving Energy Efficiency</t>
  </si>
  <si>
    <t>Rated Motor Power</t>
  </si>
  <si>
    <t>% Full Load Loading</t>
  </si>
  <si>
    <t>Efficiency gain for using a Cogged Belt</t>
  </si>
  <si>
    <t xml:space="preserve">Rated Power of Motor </t>
  </si>
  <si>
    <t>Efficiency of Motor</t>
  </si>
  <si>
    <t>[kWh]</t>
  </si>
  <si>
    <t>% of Full Load Capacity at which motor operates</t>
  </si>
  <si>
    <t>[kWh/y]</t>
  </si>
  <si>
    <t>[€/y]</t>
  </si>
  <si>
    <t>There are several standards and classifications which are used by motor manufacturers to categorise their products as “energy-efficient”. The one most commonly referenced in Ireland is the European CEMEP classification. CEMEP (European Committee of Manufacturers of Electrical Machines and Power Electronics) defines three efficiency classes: EFF1, EFF2 and EFF3, with EFF1 being the highest efficiency classification.</t>
  </si>
  <si>
    <t>The efficiency of a motor is the ratio of mechanical power output to the electrical power input and is typically expressed as a percentage. An energy-efficient motor is simply a motor that uses less energy than a conventional one. It will deliver the same mechanical power output but requires less electrical input power. Energy-efficient motors are manufactured with higher quality materials and techniques, and therefore usually have longer bearing lives, less waste heat output, and less vibration, all of which can increase their reliability and longevity.
In general, you should consider investing in an energy-efficient motor whenever you are purchasing a new or a replacement motor or thinking about repairing an existing motor. Choosing an energy-efficient motor makes sense in the following circumstances:
- When purchasing new equipment packages or machines that have integrated electric motors;
- When purchasing spare motors or replacing faulty motors;
- As an alternative to rewinding old standard-efficiency motors;
- To replace oversized and under loaded motors.</t>
  </si>
  <si>
    <t>Motors
- Energy-Efficient Motors</t>
  </si>
  <si>
    <t>Cogged belt systems tend to be noisier than V-belt systems.  They are also more prone to dust and other contaminants.</t>
  </si>
  <si>
    <t>[h]</t>
  </si>
  <si>
    <t>= (Motor Power [kW] / Efficiency of Exisitng Motor [%]) x (% Full Load [%]) x (Annual Operation Hours [h])</t>
  </si>
  <si>
    <t>= (Motor Power [kW] / Efficiency of New Motor [%]) x (% Full Load [%]) x (Annual Operation Hours [h])</t>
  </si>
  <si>
    <t>New EFF1 Motor Efficiency</t>
  </si>
  <si>
    <t>Existing Motor Power</t>
  </si>
  <si>
    <t>= (Annual Energy Use Old Motor [kWh]) - (Annual Energy Use New Motor [kWh])</t>
  </si>
  <si>
    <t>Rated Power of Existing  Motor</t>
  </si>
  <si>
    <t>Rated Power of Motor</t>
  </si>
  <si>
    <t>Motor Power Rating</t>
  </si>
  <si>
    <t>Efficiency of Existing Motor</t>
  </si>
  <si>
    <r>
      <t>Source</t>
    </r>
    <r>
      <rPr>
        <sz val="10"/>
        <rFont val="Arial"/>
        <family val="2"/>
      </rPr>
      <t>: UK Carbon Trust</t>
    </r>
    <r>
      <rPr>
        <b/>
        <sz val="10"/>
        <rFont val="Arial"/>
        <family val="2"/>
      </rPr>
      <t xml:space="preserve"> </t>
    </r>
    <r>
      <rPr>
        <b/>
        <i/>
        <sz val="10"/>
        <rFont val="Arial"/>
        <family val="2"/>
      </rPr>
      <t xml:space="preserve">Motors Technology Overview </t>
    </r>
    <r>
      <rPr>
        <sz val="10"/>
        <rFont val="Arial"/>
        <family val="2"/>
      </rPr>
      <t>2007</t>
    </r>
    <r>
      <rPr>
        <b/>
        <sz val="10"/>
        <rFont val="Arial"/>
        <family val="2"/>
      </rPr>
      <t xml:space="preserve">, </t>
    </r>
    <r>
      <rPr>
        <sz val="10"/>
        <rFont val="Arial"/>
        <family val="2"/>
      </rPr>
      <t xml:space="preserve">US Department of Energy Industrial Technologies Programme </t>
    </r>
    <r>
      <rPr>
        <b/>
        <i/>
        <sz val="10"/>
        <rFont val="Arial"/>
        <family val="2"/>
      </rPr>
      <t>Determining Electric Motor Load and Efficiency</t>
    </r>
  </si>
  <si>
    <r>
      <t>Source</t>
    </r>
    <r>
      <rPr>
        <sz val="10"/>
        <rFont val="Arial"/>
        <family val="2"/>
      </rPr>
      <t>: US Department of Energy Industrial Technologies Programme</t>
    </r>
    <r>
      <rPr>
        <b/>
        <i/>
        <sz val="10"/>
        <rFont val="Arial"/>
        <family val="2"/>
      </rPr>
      <t xml:space="preserve"> Energy Tips - Motor Turn Off Motors When Not In Use</t>
    </r>
    <r>
      <rPr>
        <sz val="10"/>
        <rFont val="Arial"/>
        <family val="2"/>
      </rPr>
      <t xml:space="preserve"> 2007
</t>
    </r>
  </si>
  <si>
    <t>= (Motor Power Rating [W]) / (Motor Efficiency [%]) x (Annual Operation Hours [h]) x ( 1- % Switch Off Time [%])</t>
  </si>
  <si>
    <t>= (Annual Energy Use Before Switch Off [kWh]) - (Annual Energy Use After Switch Off [kWh])</t>
  </si>
  <si>
    <t>Annual Energy Use after Switch Off</t>
  </si>
  <si>
    <t>=(Annual Energy Savings [kWh/y]) x (Average Electricity Price [€/kWh])</t>
  </si>
  <si>
    <t>Existing Motor Electricity Usage</t>
  </si>
  <si>
    <t>Proposed Motor Electricity Usage</t>
  </si>
  <si>
    <t>Existing MotorElectricity Usage [kWh] - Proposed Motor Electricity Usage [kWh]</t>
  </si>
  <si>
    <t xml:space="preserve">= (Motor Power [kW]) / (Existing Motor Efficiency [%]) x (Annual Operation Hours [h]) x (% Full Load Loading [%]) </t>
  </si>
  <si>
    <t xml:space="preserve">= (Motor Power [kW]) / (New Motor Efficiency [%]) x (Annual Operation Hours [h]) x (% Full Load Loading [%]) </t>
  </si>
  <si>
    <t>Motors use no energy when switched off.  Reducing motor operation by 10% can usually result in larger savings than replacing the motor with an energy efficient motor.  Given that 97% of the life cycle cost of buying and running a motor is energy-related, switching off a motor for 10% of the time could amount in enough energy savings to buy three motors.</t>
  </si>
  <si>
    <t>Annual Energy Use before Switch Off</t>
  </si>
  <si>
    <t>A common concern is that the frequent starting of motors can result in higher electricity consumption.  Starting a motor does draw more power than when operating at full load because the inrush current can be between 4 and 8 times full-load current. However, because the power factor is low when starting, the power consumed is not equivalent to 4-8 times full load power.  Starting usually takes under 2 seconds and rarely lasts more than 10 seconds.  One additional minute of operating time after a start-up consumes far more energy than a motor start-up itself.</t>
  </si>
  <si>
    <t>Although frequent stopping and starting does stress motors there is no known relationship between number of rotor starts and normal life expectancy. So unless the frequency of starting and stopping is excessive, motor life should not be significantly affected.</t>
  </si>
  <si>
    <t>Start-ups can stress a motor by:
- Applying torque loading in excess of full load;
- Applying high magnetic forces to the motor windings;
- Heating the rotor and stator windings.
Frequent shock loading to shafts from starting could reduce system life through metal fatigue. However, most shaft failures are attributed to other mechanisms such as bearing failures, excessive belt tension and misapplication.</t>
  </si>
  <si>
    <t>Normally, standard-efficiency motors can be replaced directly with energy efficient motors.  AC induction motors are a commodity product and most are produced in standardised frame sizes, making them interchangeable between manufacturers and between efficiency classes. However, European and US standard sizes differ. The nameplate of your existing motor will list all important design characteristics that need to be taken into account when replacing it. You should consult with your supplier of energy-efficient motors to help identify the correct replacement for an existing standard-efficiency motor.</t>
  </si>
  <si>
    <r>
      <t xml:space="preserve">Most belt drives use V-belts, which have a trapezoidal cross section to create wedging action on the pulleys.  This increases friction and the belt's power transfer capability.  A typical peak efficiency for a V-belt drives is 95% - 98% (at installation).  Unfortunately, this efficiency can deteriorate by as much as 5% over time if slippage occurs because the belt is not periodically re-tensioned.
</t>
    </r>
    <r>
      <rPr>
        <b/>
        <sz val="10"/>
        <rFont val="Arial"/>
        <family val="2"/>
      </rPr>
      <t>Cogged belts</t>
    </r>
    <r>
      <rPr>
        <sz val="10"/>
        <rFont val="Arial"/>
        <family val="2"/>
      </rPr>
      <t xml:space="preserve"> have slots that run perpendicular to the belt. Cogged belts can be used with the same pulleys as equivalently rated V-belts. They run cooler, last longer, and can give a 2% efficiency gain (compared to standard V-belts).  </t>
    </r>
    <r>
      <rPr>
        <b/>
        <sz val="10"/>
        <rFont val="Arial"/>
        <family val="2"/>
      </rPr>
      <t>Synchronous belts</t>
    </r>
    <r>
      <rPr>
        <sz val="10"/>
        <rFont val="Arial"/>
        <family val="2"/>
      </rPr>
      <t xml:space="preserve"> are toothed and operate with mating toothed-drive sprockets. A typical peak efficiency for a synchronous belt is 98%. This efficiency can be maintained over a wide load range, unlike V-belt efficiency which reduces sharply at high torque.</t>
    </r>
  </si>
  <si>
    <t>Gain in Efficiency from using a Cogged Belt (assume = 2%)</t>
  </si>
  <si>
    <t>(Rated Motor Power [kW]) x (% Full Loading [%]) x (Annual Operating Hours [h]) x (1/Motor Efficiency [%]) x (Efficiency Gain for Using a Cogged Belt [%])</t>
  </si>
  <si>
    <t xml:space="preserve">In most cases repairing or rewinding a motor reduces its efficiency by about 1 or 2%, depending on the motor size. Couple this with the efficiency difference between an existing EFF3 motor and a new high efficiency EFF1 replacement motor, and a new motor will be typically 3-5% more efficient than an existing one. Taking these efficiency differences into account will mean that increased running costs will quickly exceed the initial savings from rewinding a motor instead of replacing it. Therefore when considering whether to repair or replace a motor the choice should not just depend on the purchase cost of a new motor versus the repair cost of the old motor, but also the running costs associated with the operation of the motor during its lifetime.
</t>
  </si>
  <si>
    <t xml:space="preserve">Efficiency of new EFF1 Motor </t>
  </si>
  <si>
    <t xml:space="preserve">Annual Energy Use - Existing Motor </t>
  </si>
  <si>
    <t xml:space="preserve">Annual Energy Use - New Motor </t>
  </si>
  <si>
    <t>Generally it is advised to replace an existing motor with a new high efficiency motor if the cost of a rewind exceeds 60% of the cost of a new motor.
It is almost always best practice to replace motors smaller than 11kW</t>
  </si>
  <si>
    <t>Issued to SEI for review</t>
  </si>
  <si>
    <t>Motors
- Repair or Replace</t>
  </si>
  <si>
    <t>Motors
- Switching Off</t>
  </si>
  <si>
    <t>Another common concern relates to the maximum demand and excess MIC charges levied by electricity suppliers. The excess demand during motor start-up is of very short duration (from a couple of seconds to about 10s for larger star-delta connected motors).  Therefore, it is relatively easy to stagger startups to avoid the effects of initial inrush current.</t>
  </si>
  <si>
    <t xml:space="preserve"> Efficiency of Existing EFF3 Motor</t>
  </si>
  <si>
    <t>Efficiency of New High Efficiency EFF1 Motor</t>
  </si>
  <si>
    <t>Efficiency of existing motor, taking account of rewinding losses and lower efficiency to begin with (use 84.7% - 2% rewinding losses for 5.5 kW EFF3 motor)</t>
  </si>
  <si>
    <t>If you are considering rewinding a motor it would be advisable to contact a reputable motor rewinding company and ask them for an estimate of the rewinding efficiency losses specific to your motor.</t>
  </si>
  <si>
    <t>Maximum full load motor efficiencies for different motor efficiency classes (EFF1 etc.) vary with motor size (kW) and number of poles.  Maximum efficiency typically increases with motor size and number of poles.  In the example above, an efficiency of 88.6% was assumed for a new 5.5 kW EFF1 2-pole motor.  The corresponding efficiency for a 400 kW EFF1 4-pole would be 96%.</t>
  </si>
  <si>
    <t>Efficiency of New Energy-efficient motor</t>
  </si>
  <si>
    <t>Existing EFF3 Motor Efficiency After Rewind</t>
  </si>
  <si>
    <t>Efficiency of Motor (45 kW EFF1 2-pole motor efficiecy = 93.7%)</t>
  </si>
  <si>
    <r>
      <t xml:space="preserve">The following Onion diagram illustrates this approach and also identifies some </t>
    </r>
    <r>
      <rPr>
        <b/>
        <sz val="10"/>
        <rFont val="Arial"/>
        <family val="2"/>
      </rPr>
      <t>best practice</t>
    </r>
    <r>
      <rPr>
        <sz val="10"/>
        <rFont val="Arial"/>
        <family val="2"/>
      </rPr>
      <t xml:space="preserve"> energy savings measures at different 'layers'.  Simple energy saving calculation sheets for each of these measures are included in this spreadsheet.</t>
    </r>
  </si>
  <si>
    <t>Accelerated Capital Allowance (ACA)</t>
  </si>
  <si>
    <t>[€]</t>
  </si>
  <si>
    <t>Capital cost of Qualifying Equipment</t>
  </si>
  <si>
    <t>Corporation Tax Rate</t>
  </si>
  <si>
    <t>Accelerated capital allowance allows firms to write off ALL of capital cost against tax in first year</t>
  </si>
  <si>
    <t>Year 1 Saving in Net Cashflow</t>
  </si>
  <si>
    <t>= (Actual Year 1 Net Cashflow without ACA) - (Actual Year 1 Net Cashflow with ACA)</t>
  </si>
  <si>
    <r>
      <t xml:space="preserve">Actual Year 1 Net Cashflow </t>
    </r>
    <r>
      <rPr>
        <i/>
        <sz val="8"/>
        <rFont val="Arial"/>
        <family val="2"/>
      </rPr>
      <t>without</t>
    </r>
    <r>
      <rPr>
        <sz val="8"/>
        <rFont val="Arial"/>
        <family val="2"/>
      </rPr>
      <t xml:space="preserve"> ACA</t>
    </r>
  </si>
  <si>
    <r>
      <t xml:space="preserve">Actual Year 1 Net Cashflow </t>
    </r>
    <r>
      <rPr>
        <i/>
        <sz val="8"/>
        <rFont val="Arial"/>
        <family val="2"/>
      </rPr>
      <t>with</t>
    </r>
    <r>
      <rPr>
        <sz val="8"/>
        <rFont val="Arial"/>
        <family val="2"/>
      </rPr>
      <t xml:space="preserve"> ACA</t>
    </r>
  </si>
  <si>
    <t>Discount Rate</t>
  </si>
  <si>
    <t>The Discount Rate used by your business</t>
  </si>
  <si>
    <r>
      <t xml:space="preserve">PV of </t>
    </r>
    <r>
      <rPr>
        <i/>
        <sz val="8"/>
        <rFont val="Arial"/>
        <family val="2"/>
      </rPr>
      <t>Accelerated</t>
    </r>
    <r>
      <rPr>
        <sz val="8"/>
        <rFont val="Arial"/>
        <family val="2"/>
      </rPr>
      <t xml:space="preserve"> Capital Allowance</t>
    </r>
  </si>
  <si>
    <r>
      <t xml:space="preserve">Present Value (PV) to your business of the </t>
    </r>
    <r>
      <rPr>
        <i/>
        <sz val="8"/>
        <rFont val="Arial"/>
        <family val="2"/>
      </rPr>
      <t xml:space="preserve">Accelerated </t>
    </r>
    <r>
      <rPr>
        <sz val="8"/>
        <rFont val="Arial"/>
        <family val="2"/>
      </rPr>
      <t>Capital Allowances, i.e. with ACA</t>
    </r>
  </si>
  <si>
    <t>With the standard capital allowance for plant and machinery, the tax saving is spread equally over eight years and therefore also subject to typical monetary devaluation. With the ACA, it is all recovered in the first year, resulting in direct cash flow benefits without degradation of value with time.</t>
  </si>
  <si>
    <t>Standard capital allowance allows firms to write off 1/8 of capital cost against tax each year (for 8 years)</t>
  </si>
  <si>
    <r>
      <t xml:space="preserve">PV of </t>
    </r>
    <r>
      <rPr>
        <i/>
        <sz val="8"/>
        <rFont val="Arial"/>
        <family val="2"/>
      </rPr>
      <t>standard</t>
    </r>
    <r>
      <rPr>
        <sz val="8"/>
        <rFont val="Arial"/>
        <family val="2"/>
      </rPr>
      <t xml:space="preserve"> Capital Allowance</t>
    </r>
  </si>
  <si>
    <r>
      <t xml:space="preserve">Present Value (PV) to your business of the </t>
    </r>
    <r>
      <rPr>
        <i/>
        <sz val="8"/>
        <rFont val="Arial"/>
        <family val="2"/>
      </rPr>
      <t xml:space="preserve">Standard </t>
    </r>
    <r>
      <rPr>
        <sz val="8"/>
        <rFont val="Arial"/>
        <family val="2"/>
      </rPr>
      <t>Capital Allowances, i.e. no ACA</t>
    </r>
  </si>
  <si>
    <t>In summary, the ACA benefits you by ensuring:
- increased opportunities for further investment
- a shorter break-even period on the investment
- a higher return on the investment
- lower ongoing energy costs through using energy-efficient equipment
- a marketing edge through being environmentally friendly
- a higher real value on capital allowance return in an inflationary market</t>
  </si>
  <si>
    <r>
      <t xml:space="preserve">Remember that these savings are </t>
    </r>
    <r>
      <rPr>
        <b/>
        <sz val="10"/>
        <rFont val="Arial"/>
        <family val="2"/>
      </rPr>
      <t>in addition</t>
    </r>
    <r>
      <rPr>
        <sz val="10"/>
        <rFont val="Arial"/>
        <family val="2"/>
      </rPr>
      <t xml:space="preserve"> to the operational savings (energy, € and environmental) associated with using energy efficient equipment.</t>
    </r>
  </si>
  <si>
    <r>
      <t xml:space="preserve">Start at the centre of the Onion (see diagram below) by identifying the relevant </t>
    </r>
    <r>
      <rPr>
        <b/>
        <sz val="10"/>
        <rFont val="Arial"/>
        <family val="2"/>
      </rPr>
      <t>Energy Service</t>
    </r>
    <r>
      <rPr>
        <sz val="10"/>
        <rFont val="Arial"/>
        <family val="2"/>
      </rPr>
      <t>.  An energy service demand is the need for a specific level of work or activity to be performed.  However, an Energy Service is more than simply 'motive power'.
To identify the Energy Service, ask yourself:
 -  What do I want to do with the motor?
 -  What is the fundamental piece of work that I want the motor to do?
An example of a motor related Energy Service might be: to drive a conveyor belt to move products from one machine to another.</t>
    </r>
  </si>
  <si>
    <t>Draft</t>
  </si>
  <si>
    <t>Final - for publication</t>
  </si>
  <si>
    <t>See www.seai.ie/aca for details of qualifying equipment</t>
  </si>
  <si>
    <r>
      <t>Source</t>
    </r>
    <r>
      <rPr>
        <sz val="10"/>
        <rFont val="Arial"/>
        <family val="2"/>
      </rPr>
      <t>: www.seai.ie/aca</t>
    </r>
  </si>
  <si>
    <t>Final - updated logos and links to reflect SEAI rebranding</t>
  </si>
  <si>
    <t>Energy MAP</t>
  </si>
  <si>
    <t>-</t>
  </si>
  <si>
    <t>Layout of this Tool</t>
  </si>
  <si>
    <t xml:space="preserve">  -  Green worksheets:  this is where you enter data</t>
  </si>
  <si>
    <t xml:space="preserve">  -  Blue worksheets:  summary or example data</t>
  </si>
  <si>
    <t xml:space="preserve">  -  Red worksheets: For SEAI use only</t>
  </si>
  <si>
    <t>Using this Tool</t>
  </si>
  <si>
    <t>Additional Information &amp; Support</t>
  </si>
  <si>
    <t xml:space="preserve"> - There is extensive guidance on all twenty Energy MAP steps at www.seai.ie/energymap (click here)</t>
  </si>
  <si>
    <t xml:space="preserve"> - Click here to see SEAI's suite of supports to help public bodies reach their 33% energy-efficiency targets by 2020</t>
  </si>
  <si>
    <t xml:space="preserve"> - Click here to see SEAI's supports for SMEs and Large Industry</t>
  </si>
  <si>
    <r>
      <t xml:space="preserve">This </t>
    </r>
    <r>
      <rPr>
        <u/>
        <sz val="11"/>
        <color theme="0"/>
        <rFont val="Calibri"/>
        <family val="2"/>
      </rPr>
      <t>Best Practice Worksheet for Motors</t>
    </r>
    <r>
      <rPr>
        <sz val="11"/>
        <color theme="0"/>
        <rFont val="Calibri"/>
        <family val="2"/>
      </rPr>
      <t xml:space="preserve"> is for identifying and quantifying energy savings opportunities associated with the operation of motors.</t>
    </r>
  </si>
  <si>
    <t>Enter data in the green cells only</t>
  </si>
  <si>
    <t>Each worksheet contains information, tips and calculation methods and examples for a different savings opportunity</t>
  </si>
  <si>
    <r>
      <t xml:space="preserve">Your organisation should continuously identify opportunities for energy savings and record them in the </t>
    </r>
    <r>
      <rPr>
        <u/>
        <sz val="11"/>
        <color theme="0"/>
        <rFont val="Calibri"/>
        <family val="2"/>
      </rPr>
      <t>Register of Opportunities</t>
    </r>
    <r>
      <rPr>
        <sz val="11"/>
        <color theme="0"/>
        <rFont val="Calibri"/>
        <family val="2"/>
      </rPr>
      <t xml:space="preserve">.  There should be a clear link between the opportunities and the </t>
    </r>
    <r>
      <rPr>
        <u/>
        <sz val="11"/>
        <color theme="0"/>
        <rFont val="Calibri"/>
        <family val="2"/>
      </rPr>
      <t>Significant Energy Users</t>
    </r>
    <r>
      <rPr>
        <sz val="11"/>
        <color theme="0"/>
        <rFont val="Calibri"/>
        <family val="2"/>
      </rPr>
      <t xml:space="preserve"> in your organisation, e.g. motors.</t>
    </r>
  </si>
  <si>
    <t>2012 Review of Energy MAP 'Family'
Issued for internal review</t>
  </si>
  <si>
    <t>Addition of Intro Sheet
Edits for PS organisations</t>
  </si>
  <si>
    <r>
      <rPr>
        <b/>
        <u/>
        <sz val="10"/>
        <color theme="3"/>
        <rFont val="Arial"/>
        <family val="2"/>
      </rPr>
      <t>What Does this Sheet Do?</t>
    </r>
    <r>
      <rPr>
        <sz val="10"/>
        <color theme="3"/>
        <rFont val="Arial"/>
        <family val="2"/>
      </rPr>
      <t xml:space="preserve"> </t>
    </r>
    <r>
      <rPr>
        <sz val="10"/>
        <rFont val="Arial"/>
        <family val="2"/>
      </rPr>
      <t>This sheet calculates the energy savings achievable by switching off motors when not in use.</t>
    </r>
  </si>
  <si>
    <r>
      <rPr>
        <b/>
        <u/>
        <sz val="10"/>
        <color theme="3"/>
        <rFont val="Arial"/>
        <family val="2"/>
      </rPr>
      <t>What Does this Sheet Do?</t>
    </r>
    <r>
      <rPr>
        <sz val="10"/>
        <color theme="3"/>
        <rFont val="Arial"/>
        <family val="2"/>
      </rPr>
      <t xml:space="preserve"> </t>
    </r>
    <r>
      <rPr>
        <sz val="10"/>
        <color indexed="8"/>
        <rFont val="Arial"/>
        <family val="2"/>
      </rPr>
      <t>Calculates the energy savings achievable by changing from a standard efficiency motor (EFF3) to an energy-efficient motor (EFF1)</t>
    </r>
  </si>
  <si>
    <r>
      <rPr>
        <b/>
        <u/>
        <sz val="10"/>
        <color theme="3"/>
        <rFont val="Arial"/>
        <family val="2"/>
      </rPr>
      <t>Payback</t>
    </r>
    <r>
      <rPr>
        <sz val="10"/>
        <color theme="3"/>
        <rFont val="Arial"/>
        <family val="2"/>
      </rPr>
      <t xml:space="preserve">: </t>
    </r>
    <r>
      <rPr>
        <sz val="10"/>
        <rFont val="Arial"/>
        <family val="2"/>
      </rPr>
      <t>The capital cost of an energy-efficient motor can be 20-30% higher than that of a standard-efficiency motor. However, the running costs of a motor are a multiple of the capital cost, and an energy-efficient motor saves money during its entire lifetime. The payback period for an energy-efficient motor will depend on how much it’s used, on the size of the motor load and on the price of electricity. The simple payback of a continuously operated energy-efficient motor can be recovered through energy savings typically in less than 2 years.</t>
    </r>
  </si>
  <si>
    <r>
      <rPr>
        <b/>
        <u/>
        <sz val="10"/>
        <color theme="3"/>
        <rFont val="Arial"/>
        <family val="2"/>
      </rPr>
      <t>What Does this Sheet Do?</t>
    </r>
    <r>
      <rPr>
        <sz val="10"/>
        <color theme="3"/>
        <rFont val="Arial"/>
        <family val="2"/>
      </rPr>
      <t xml:space="preserve"> </t>
    </r>
    <r>
      <rPr>
        <sz val="10"/>
        <color indexed="8"/>
        <rFont val="Arial"/>
        <family val="2"/>
      </rPr>
      <t>Calculates the energy savings achievable by changing from a V-belt to a cogged belt.</t>
    </r>
  </si>
  <si>
    <r>
      <rPr>
        <b/>
        <u/>
        <sz val="10"/>
        <color theme="3"/>
        <rFont val="Arial"/>
        <family val="2"/>
      </rPr>
      <t>Rule of Thumb</t>
    </r>
    <r>
      <rPr>
        <sz val="10"/>
        <color theme="3"/>
        <rFont val="Arial"/>
        <family val="2"/>
      </rPr>
      <t xml:space="preserve">: </t>
    </r>
    <r>
      <rPr>
        <sz val="10"/>
        <rFont val="Arial"/>
        <family val="2"/>
      </rPr>
      <t>Changing from a V-belt drive to a cogged, timing belt type drive can reduce motor energy consumption by 2% to 5%.</t>
    </r>
  </si>
  <si>
    <r>
      <rPr>
        <b/>
        <u/>
        <sz val="10"/>
        <color theme="3"/>
        <rFont val="Arial"/>
        <family val="2"/>
      </rPr>
      <t>What Does this Sheet Do?</t>
    </r>
    <r>
      <rPr>
        <sz val="10"/>
        <color theme="3"/>
        <rFont val="Arial"/>
        <family val="2"/>
      </rPr>
      <t xml:space="preserve"> </t>
    </r>
    <r>
      <rPr>
        <sz val="10"/>
        <color indexed="8"/>
        <rFont val="Arial"/>
        <family val="2"/>
      </rPr>
      <t>Calculates the energy savings achievable by changing from a repaired (rewound) EFF3 motor to a new high efficiency (EFF1) motor.</t>
    </r>
  </si>
  <si>
    <r>
      <rPr>
        <b/>
        <u/>
        <sz val="10"/>
        <color theme="3"/>
        <rFont val="Arial"/>
        <family val="2"/>
      </rPr>
      <t>Rule of Thumb</t>
    </r>
    <r>
      <rPr>
        <sz val="10"/>
        <color theme="3"/>
        <rFont val="Arial"/>
        <family val="2"/>
      </rPr>
      <t xml:space="preserve">: </t>
    </r>
    <r>
      <rPr>
        <sz val="10"/>
        <color indexed="8"/>
        <rFont val="Arial"/>
        <family val="2"/>
      </rPr>
      <t>The efficiency difference between a new high efficiency motor and an existing rewound motor will typically be the difference in the nameplate efficiencies plus 1 or 2% depending on the motor size, although rewinding efficiencies can vary dramatically depending on the materials used and the techniques applied.</t>
    </r>
  </si>
  <si>
    <r>
      <rPr>
        <b/>
        <u/>
        <sz val="10"/>
        <color theme="3"/>
        <rFont val="Arial"/>
        <family val="2"/>
      </rPr>
      <t>Payback:</t>
    </r>
    <r>
      <rPr>
        <sz val="10"/>
        <color theme="3"/>
        <rFont val="Arial"/>
        <family val="2"/>
      </rPr>
      <t xml:space="preserve">  </t>
    </r>
    <r>
      <rPr>
        <sz val="10"/>
        <rFont val="Arial"/>
        <family val="2"/>
      </rPr>
      <t xml:space="preserve">In order to calculate the payback associated with replacing a motor you should take into account the cost of rewinding the existing motor, the cost of a new high efficiency motor, the associated savings with a high efficiency motor and the operational lifetime of the motors. </t>
    </r>
  </si>
  <si>
    <r>
      <rPr>
        <b/>
        <u/>
        <sz val="10"/>
        <color theme="3"/>
        <rFont val="Arial"/>
        <family val="2"/>
      </rPr>
      <t>What Does this Sheet Do?</t>
    </r>
    <r>
      <rPr>
        <sz val="10"/>
        <color theme="3"/>
        <rFont val="Arial"/>
        <family val="2"/>
      </rPr>
      <t xml:space="preserve"> </t>
    </r>
    <r>
      <rPr>
        <sz val="10"/>
        <color indexed="8"/>
        <rFont val="Arial"/>
        <family val="2"/>
      </rPr>
      <t>Calculates the Cashflow savings achievable by availing of Accelerated Capital Allowances for qualifying energy-efficient equipment.</t>
    </r>
  </si>
  <si>
    <r>
      <rPr>
        <b/>
        <u/>
        <sz val="10"/>
        <color theme="3"/>
        <rFont val="Arial"/>
        <family val="2"/>
      </rPr>
      <t>Rule of Thumb</t>
    </r>
    <r>
      <rPr>
        <sz val="10"/>
        <color theme="3"/>
        <rFont val="Arial"/>
        <family val="2"/>
      </rPr>
      <t xml:space="preserve">: </t>
    </r>
    <r>
      <rPr>
        <sz val="10"/>
        <color indexed="8"/>
        <rFont val="Arial"/>
        <family val="2"/>
      </rPr>
      <t>ACA allows companies to write off 100% of the purchase value of specified energy efficient equipment in the year of purchase.</t>
    </r>
  </si>
  <si>
    <r>
      <t xml:space="preserve">In addition to saving money by operating more energy efficient equipment, </t>
    </r>
    <r>
      <rPr>
        <b/>
        <sz val="10"/>
        <rFont val="Arial"/>
        <family val="2"/>
      </rPr>
      <t>companies that pay corporation tax</t>
    </r>
    <r>
      <rPr>
        <sz val="10"/>
        <rFont val="Arial"/>
        <family val="2"/>
      </rPr>
      <t xml:space="preserve"> can improve cashflow by investing in equipment that qualifies for the Accelerated Capital Allowance (ACA) scheme operated by SEAI. This is a tax incentive for companies to purchase energy efficient equipment. To see which equipment qualifies for ACA and to find out more go to www.seai.ie/aca or click on the graphic below.  There is also useful technical information available on the qualifying equipment.</t>
    </r>
  </si>
  <si>
    <r>
      <t xml:space="preserve">SEAI operates an accelerated capital allowance (ACA) scheme, which is a tax incentive </t>
    </r>
    <r>
      <rPr>
        <b/>
        <sz val="10"/>
        <rFont val="Arial"/>
        <family val="2"/>
      </rPr>
      <t>for companies that pay corporation tax</t>
    </r>
    <r>
      <rPr>
        <sz val="10"/>
        <rFont val="Arial"/>
        <family val="2"/>
      </rPr>
      <t xml:space="preserve"> to purchase energy efficient equipment. It allows companies to write off 100% of the purchase value of specified energy efficient equipment in the year of purchase. To see which equipment qualifies for ACA and to find out more go to www.seai.ie/aca or click on the graphic below.  There is also useful technical information available on the qualifying equipment.  There is also an ACA worksheet in this spreadsheet.</t>
    </r>
  </si>
  <si>
    <r>
      <t xml:space="preserve">The Triple E Products Register is a new benchmark register of best in class energy efficient products. Products on this register all meet a minimum set of stringent efficiency criteria and typically will be of a best in class efficiency standard. As such, procuring against this register will provide you with the assurance that you are purchasing a product of very high efficiency.  For more information go to www.seai.ie/triplee.  </t>
    </r>
    <r>
      <rPr>
        <b/>
        <sz val="10"/>
        <rFont val="Arial"/>
        <family val="2"/>
      </rPr>
      <t>Public bodies</t>
    </r>
    <r>
      <rPr>
        <sz val="10"/>
        <rFont val="Arial"/>
        <family val="2"/>
      </rPr>
      <t xml:space="preserve"> are obliged to only procure equipment or vehicles that are listed on the register (or equivalent).</t>
    </r>
  </si>
  <si>
    <t>Best Practice Worksheet - Motors</t>
  </si>
  <si>
    <t>Additional guidance text</t>
  </si>
  <si>
    <t xml:space="preserve">Motor speed: The average speed of an energy-efficient motor can be slightly higher than the average speed of an equivalent-sized standard-efficiency motor. Installing a new motor with a higher speed can result in reduced energy savings. For centrifugal pump or fan applications in particular, it is important to select a replacement motor that has a comparable full-load speed.  It is also important to replace induction motors with induction motors and other types with their corrsponding equivalent.  Seek specialist advice if you want to change motor types. </t>
  </si>
  <si>
    <t>Inrush current: Overloading of circuits should be avoided. Energy-efficient motors will typically have a lower electrical resistance than a standard-efficiency motor, with the result that inrush currents will be higher. The duration of the inrush current is too short to trip thermal protection devices but could result in nuisance trips of in-built magnetic circuit protectors in some energy-efficient motors on start-up.  The motor control and protection systems may need to be adjusted to match the new motor.</t>
  </si>
  <si>
    <t>Issued for publication on SEAI website</t>
  </si>
</sst>
</file>

<file path=xl/styles.xml><?xml version="1.0" encoding="utf-8"?>
<styleSheet xmlns="http://schemas.openxmlformats.org/spreadsheetml/2006/main">
  <numFmts count="10">
    <numFmt numFmtId="164" formatCode="_(* #,##0.00_);_(* \(#,##0.00\);_(* &quot;-&quot;??_);_(@_)"/>
    <numFmt numFmtId="165" formatCode="0.0"/>
    <numFmt numFmtId="166" formatCode="0.0%"/>
    <numFmt numFmtId="167" formatCode="&quot;€&quot;#,##0.000"/>
    <numFmt numFmtId="168" formatCode="&quot;€&quot;#,##0"/>
    <numFmt numFmtId="169" formatCode="[$-409]dd\-mmm\-yy;@"/>
    <numFmt numFmtId="170" formatCode="#,##0.0"/>
    <numFmt numFmtId="171" formatCode="0.000%"/>
    <numFmt numFmtId="172" formatCode="0.0000%"/>
    <numFmt numFmtId="173" formatCode="&quot;€&quot;#,##0.00"/>
  </numFmts>
  <fonts count="47">
    <font>
      <sz val="10"/>
      <name val="Arial"/>
    </font>
    <font>
      <sz val="10"/>
      <name val="Arial"/>
      <family val="2"/>
    </font>
    <font>
      <sz val="8"/>
      <name val="Arial"/>
      <family val="2"/>
    </font>
    <font>
      <b/>
      <sz val="8"/>
      <name val="Arial"/>
      <family val="2"/>
    </font>
    <font>
      <sz val="8"/>
      <name val="Arial"/>
      <family val="2"/>
    </font>
    <font>
      <sz val="10"/>
      <color indexed="8"/>
      <name val="Arial"/>
      <family val="2"/>
    </font>
    <font>
      <sz val="10"/>
      <name val="Arial"/>
      <family val="2"/>
    </font>
    <font>
      <b/>
      <sz val="10"/>
      <name val="Arial"/>
      <family val="2"/>
    </font>
    <font>
      <sz val="10"/>
      <name val="Myriad pro"/>
    </font>
    <font>
      <sz val="8"/>
      <name val="Myriad pro"/>
    </font>
    <font>
      <sz val="10"/>
      <color indexed="21"/>
      <name val="Myriad pro"/>
    </font>
    <font>
      <b/>
      <sz val="8"/>
      <color indexed="9"/>
      <name val="Arial"/>
      <family val="2"/>
    </font>
    <font>
      <b/>
      <sz val="16"/>
      <color indexed="21"/>
      <name val="Arial"/>
      <family val="2"/>
    </font>
    <font>
      <sz val="10"/>
      <color indexed="21"/>
      <name val="Arial"/>
      <family val="2"/>
    </font>
    <font>
      <sz val="16"/>
      <color indexed="21"/>
      <name val="Arial"/>
      <family val="2"/>
    </font>
    <font>
      <u/>
      <sz val="10"/>
      <color indexed="21"/>
      <name val="Arial"/>
      <family val="2"/>
    </font>
    <font>
      <b/>
      <u/>
      <sz val="14"/>
      <color indexed="21"/>
      <name val="Arial"/>
      <family val="2"/>
    </font>
    <font>
      <u/>
      <sz val="14"/>
      <color indexed="21"/>
      <name val="Arial"/>
      <family val="2"/>
    </font>
    <font>
      <b/>
      <u/>
      <sz val="10"/>
      <color indexed="21"/>
      <name val="Arial"/>
      <family val="2"/>
    </font>
    <font>
      <sz val="10"/>
      <color indexed="10"/>
      <name val="Arial"/>
      <family val="2"/>
    </font>
    <font>
      <sz val="9"/>
      <name val="Times New Roman"/>
      <family val="1"/>
    </font>
    <font>
      <u/>
      <sz val="10"/>
      <color indexed="12"/>
      <name val="Arial"/>
      <family val="2"/>
    </font>
    <font>
      <u/>
      <sz val="10"/>
      <name val="Arial"/>
      <family val="2"/>
    </font>
    <font>
      <b/>
      <sz val="10"/>
      <color indexed="10"/>
      <name val="Arial"/>
      <family val="2"/>
    </font>
    <font>
      <sz val="8"/>
      <color indexed="8"/>
      <name val="Verdana"/>
      <family val="2"/>
    </font>
    <font>
      <b/>
      <i/>
      <sz val="10"/>
      <name val="Arial"/>
      <family val="2"/>
    </font>
    <font>
      <i/>
      <sz val="8"/>
      <name val="Arial"/>
      <family val="2"/>
    </font>
    <font>
      <sz val="10"/>
      <color indexed="9"/>
      <name val="Arial"/>
      <family val="2"/>
    </font>
    <font>
      <sz val="8"/>
      <color indexed="9"/>
      <name val="Arial"/>
      <family val="2"/>
    </font>
    <font>
      <b/>
      <sz val="10"/>
      <color indexed="53"/>
      <name val="Arial"/>
      <family val="2"/>
    </font>
    <font>
      <sz val="11"/>
      <color theme="0"/>
      <name val="Calibri"/>
      <family val="2"/>
      <scheme val="minor"/>
    </font>
    <font>
      <b/>
      <sz val="16"/>
      <color theme="3"/>
      <name val="Calibri"/>
      <family val="2"/>
      <scheme val="minor"/>
    </font>
    <font>
      <i/>
      <sz val="9"/>
      <color theme="3"/>
      <name val="Calibri"/>
      <family val="2"/>
      <scheme val="minor"/>
    </font>
    <font>
      <sz val="11"/>
      <color theme="0"/>
      <name val="Calibri"/>
      <family val="2"/>
    </font>
    <font>
      <u/>
      <sz val="11"/>
      <color theme="0"/>
      <name val="Calibri"/>
      <family val="2"/>
    </font>
    <font>
      <b/>
      <u/>
      <sz val="11"/>
      <color theme="0"/>
      <name val="Calibri"/>
      <family val="2"/>
      <scheme val="minor"/>
    </font>
    <font>
      <sz val="11"/>
      <color rgb="FFFFFFFF"/>
      <name val="Calibri"/>
      <family val="2"/>
      <scheme val="minor"/>
    </font>
    <font>
      <sz val="10"/>
      <color theme="1"/>
      <name val="Calibri"/>
      <family val="2"/>
      <scheme val="minor"/>
    </font>
    <font>
      <sz val="11"/>
      <color rgb="FFC00000"/>
      <name val="Calibri"/>
      <family val="2"/>
      <scheme val="minor"/>
    </font>
    <font>
      <b/>
      <sz val="16"/>
      <color theme="3"/>
      <name val="Arial"/>
      <family val="2"/>
    </font>
    <font>
      <b/>
      <sz val="9"/>
      <color indexed="9"/>
      <name val="Calibri"/>
      <family val="2"/>
      <scheme val="minor"/>
    </font>
    <font>
      <sz val="9"/>
      <name val="Calibri"/>
      <family val="2"/>
      <scheme val="minor"/>
    </font>
    <font>
      <sz val="9"/>
      <color theme="3"/>
      <name val="Calibri"/>
      <family val="2"/>
      <scheme val="minor"/>
    </font>
    <font>
      <b/>
      <u/>
      <sz val="14"/>
      <color theme="3"/>
      <name val="Arial"/>
      <family val="2"/>
    </font>
    <font>
      <u/>
      <sz val="14"/>
      <color theme="3"/>
      <name val="Arial"/>
      <family val="2"/>
    </font>
    <font>
      <b/>
      <u/>
      <sz val="10"/>
      <color theme="3"/>
      <name val="Arial"/>
      <family val="2"/>
    </font>
    <font>
      <sz val="10"/>
      <color theme="3"/>
      <name val="Arial"/>
      <family val="2"/>
    </font>
  </fonts>
  <fills count="5">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6"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top/>
      <bottom style="thin">
        <color indexed="55"/>
      </bottom>
      <diagonal/>
    </border>
    <border>
      <left/>
      <right style="thin">
        <color indexed="55"/>
      </right>
      <top/>
      <bottom style="thin">
        <color indexed="55"/>
      </bottom>
      <diagonal/>
    </border>
    <border>
      <left style="thin">
        <color indexed="64"/>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55"/>
      </right>
      <top style="thin">
        <color indexed="64"/>
      </top>
      <bottom style="thin">
        <color indexed="55"/>
      </bottom>
      <diagonal/>
    </border>
    <border>
      <left/>
      <right style="thin">
        <color indexed="55"/>
      </right>
      <top style="thin">
        <color indexed="55"/>
      </top>
      <bottom/>
      <diagonal/>
    </border>
    <border>
      <left style="thin">
        <color indexed="55"/>
      </left>
      <right style="thin">
        <color indexed="55"/>
      </right>
      <top/>
      <bottom/>
      <diagonal/>
    </border>
    <border>
      <left style="thin">
        <color indexed="64"/>
      </left>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64"/>
      </right>
      <top style="thin">
        <color indexed="55"/>
      </top>
      <bottom style="thin">
        <color indexed="64"/>
      </bottom>
      <diagonal/>
    </border>
    <border>
      <left style="thin">
        <color indexed="55"/>
      </left>
      <right style="thin">
        <color indexed="64"/>
      </right>
      <top style="thin">
        <color indexed="55"/>
      </top>
      <bottom style="thin">
        <color indexed="55"/>
      </bottom>
      <diagonal/>
    </border>
    <border>
      <left style="thin">
        <color indexed="64"/>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55"/>
      </left>
      <right style="thin">
        <color indexed="64"/>
      </right>
      <top/>
      <bottom style="thin">
        <color indexed="55"/>
      </bottom>
      <diagonal/>
    </border>
    <border>
      <left style="thin">
        <color indexed="55"/>
      </left>
      <right style="thin">
        <color indexed="64"/>
      </right>
      <top style="thin">
        <color indexed="55"/>
      </top>
      <bottom/>
      <diagonal/>
    </border>
    <border>
      <left style="thin">
        <color indexed="55"/>
      </left>
      <right/>
      <top style="thin">
        <color indexed="55"/>
      </top>
      <bottom style="thin">
        <color indexed="64"/>
      </bottom>
      <diagonal/>
    </border>
    <border>
      <left/>
      <right/>
      <top style="thin">
        <color indexed="55"/>
      </top>
      <bottom style="thin">
        <color indexed="64"/>
      </bottom>
      <diagonal/>
    </border>
    <border>
      <left/>
      <right style="thin">
        <color indexed="64"/>
      </right>
      <top style="thin">
        <color indexed="55"/>
      </top>
      <bottom style="thin">
        <color indexed="64"/>
      </bottom>
      <diagonal/>
    </border>
    <border>
      <left style="thick">
        <color theme="3" tint="-0.24994659260841701"/>
      </left>
      <right/>
      <top style="thick">
        <color theme="3" tint="-0.24994659260841701"/>
      </top>
      <bottom/>
      <diagonal/>
    </border>
    <border>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diagonal/>
    </border>
    <border>
      <left/>
      <right style="thick">
        <color theme="3" tint="-0.24994659260841701"/>
      </right>
      <top/>
      <bottom/>
      <diagonal/>
    </border>
    <border>
      <left style="thick">
        <color theme="3" tint="-0.24994659260841701"/>
      </left>
      <right/>
      <top/>
      <bottom style="thick">
        <color theme="3" tint="-0.24994659260841701"/>
      </bottom>
      <diagonal/>
    </border>
    <border>
      <left/>
      <right/>
      <top/>
      <bottom style="thick">
        <color theme="3" tint="-0.24994659260841701"/>
      </bottom>
      <diagonal/>
    </border>
    <border>
      <left/>
      <right style="thick">
        <color theme="3" tint="-0.24994659260841701"/>
      </right>
      <top/>
      <bottom style="thick">
        <color theme="3" tint="-0.2499465926084170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s>
  <cellStyleXfs count="6">
    <xf numFmtId="0" fontId="0" fillId="0" borderId="0"/>
    <xf numFmtId="49" fontId="20" fillId="0" borderId="1" applyNumberFormat="0" applyFont="0" applyFill="0" applyBorder="0" applyProtection="0">
      <alignment horizontal="left" vertical="center" indent="2"/>
    </xf>
    <xf numFmtId="164" fontId="1" fillId="0" borderId="0" applyFont="0" applyFill="0" applyBorder="0" applyAlignment="0" applyProtection="0"/>
    <xf numFmtId="0" fontId="21" fillId="0" borderId="0" applyNumberFormat="0" applyFill="0" applyBorder="0" applyAlignment="0" applyProtection="0">
      <alignment vertical="top"/>
      <protection locked="0"/>
    </xf>
    <xf numFmtId="9" fontId="1" fillId="0" borderId="0" applyFont="0" applyFill="0" applyBorder="0" applyAlignment="0" applyProtection="0"/>
    <xf numFmtId="0" fontId="6" fillId="0" borderId="0"/>
  </cellStyleXfs>
  <cellXfs count="268">
    <xf numFmtId="0" fontId="0" fillId="0" borderId="0" xfId="0"/>
    <xf numFmtId="0" fontId="6" fillId="0" borderId="0" xfId="0"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0" fillId="0" borderId="0" xfId="0" applyAlignment="1">
      <alignment vertical="top"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top"/>
    </xf>
    <xf numFmtId="0" fontId="0" fillId="0" borderId="0" xfId="0" applyBorder="1" applyAlignment="1">
      <alignment vertical="top" wrapText="1"/>
    </xf>
    <xf numFmtId="0" fontId="0" fillId="0" borderId="0" xfId="0" applyBorder="1" applyAlignment="1"/>
    <xf numFmtId="0" fontId="6" fillId="0" borderId="0" xfId="0" applyFont="1" applyBorder="1" applyAlignment="1">
      <alignment vertical="center"/>
    </xf>
    <xf numFmtId="0" fontId="13" fillId="0" borderId="0" xfId="0" applyFont="1" applyBorder="1" applyAlignment="1">
      <alignment vertical="center"/>
    </xf>
    <xf numFmtId="0" fontId="6" fillId="0" borderId="0" xfId="0" applyFont="1" applyBorder="1" applyAlignment="1">
      <alignment horizontal="left" vertical="top" wrapText="1"/>
    </xf>
    <xf numFmtId="0" fontId="4" fillId="0" borderId="0"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4" fillId="0" borderId="4" xfId="0" applyFont="1" applyBorder="1" applyAlignment="1" applyProtection="1">
      <alignment horizontal="right" vertical="center" wrapText="1"/>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3" fontId="4" fillId="0" borderId="2" xfId="0" applyNumberFormat="1" applyFont="1" applyFill="1" applyBorder="1" applyAlignment="1" applyProtection="1">
      <alignment vertical="center"/>
      <protection locked="0"/>
    </xf>
    <xf numFmtId="167" fontId="4" fillId="0" borderId="2" xfId="0" applyNumberFormat="1" applyFont="1" applyFill="1" applyBorder="1" applyAlignment="1" applyProtection="1">
      <alignment vertical="center"/>
      <protection locked="0"/>
    </xf>
    <xf numFmtId="0" fontId="3" fillId="0" borderId="8" xfId="0" applyFont="1" applyBorder="1" applyAlignment="1" applyProtection="1">
      <alignment horizontal="right" vertical="center" wrapText="1"/>
      <protection locked="0"/>
    </xf>
    <xf numFmtId="0" fontId="3" fillId="0" borderId="9" xfId="0" applyFont="1" applyBorder="1" applyAlignment="1" applyProtection="1">
      <alignment horizontal="center" vertical="center"/>
      <protection locked="0"/>
    </xf>
    <xf numFmtId="168" fontId="3" fillId="0" borderId="10" xfId="0" applyNumberFormat="1" applyFont="1" applyFill="1" applyBorder="1" applyAlignment="1" applyProtection="1">
      <alignment vertical="center"/>
      <protection locked="0"/>
    </xf>
    <xf numFmtId="0" fontId="4" fillId="0" borderId="10" xfId="0" applyFont="1" applyBorder="1" applyAlignment="1" applyProtection="1">
      <alignment horizontal="center" vertical="center"/>
      <protection locked="0"/>
    </xf>
    <xf numFmtId="10" fontId="6" fillId="0" borderId="0" xfId="0" applyNumberFormat="1" applyFont="1" applyBorder="1" applyAlignment="1">
      <alignment vertical="center"/>
    </xf>
    <xf numFmtId="171" fontId="6" fillId="0" borderId="0" xfId="0" applyNumberFormat="1" applyFont="1" applyBorder="1" applyAlignment="1">
      <alignment vertical="center"/>
    </xf>
    <xf numFmtId="172" fontId="6" fillId="0" borderId="0" xfId="0" applyNumberFormat="1" applyFont="1" applyBorder="1" applyAlignment="1">
      <alignment vertical="center"/>
    </xf>
    <xf numFmtId="166" fontId="4" fillId="0" borderId="3" xfId="0" applyNumberFormat="1" applyFont="1" applyFill="1" applyBorder="1" applyAlignment="1" applyProtection="1">
      <alignment vertical="center"/>
      <protection locked="0"/>
    </xf>
    <xf numFmtId="0" fontId="6" fillId="0" borderId="0" xfId="0" applyNumberFormat="1" applyFont="1" applyBorder="1" applyAlignment="1">
      <alignment vertical="center"/>
    </xf>
    <xf numFmtId="0" fontId="6" fillId="0" borderId="0" xfId="0" applyNumberFormat="1" applyFont="1" applyBorder="1" applyAlignment="1">
      <alignment vertical="center" wrapText="1"/>
    </xf>
    <xf numFmtId="3" fontId="4" fillId="0" borderId="3" xfId="0" applyNumberFormat="1" applyFont="1" applyFill="1" applyBorder="1" applyAlignment="1" applyProtection="1">
      <alignment vertical="center"/>
      <protection locked="0"/>
    </xf>
    <xf numFmtId="3" fontId="4" fillId="0" borderId="3" xfId="2" applyNumberFormat="1" applyFont="1" applyFill="1" applyBorder="1" applyAlignment="1" applyProtection="1">
      <alignment vertical="center"/>
      <protection locked="0"/>
    </xf>
    <xf numFmtId="0" fontId="24" fillId="0" borderId="0" xfId="0" applyFont="1"/>
    <xf numFmtId="0" fontId="2" fillId="0" borderId="6" xfId="0" applyFont="1" applyBorder="1" applyAlignment="1">
      <alignment horizontal="right" vertical="center"/>
    </xf>
    <xf numFmtId="0" fontId="2" fillId="0" borderId="6" xfId="0" applyFont="1" applyBorder="1" applyAlignment="1">
      <alignment horizontal="right" vertical="center" wrapText="1"/>
    </xf>
    <xf numFmtId="0" fontId="6" fillId="2" borderId="0" xfId="0" applyFont="1" applyFill="1" applyBorder="1" applyAlignment="1">
      <alignment vertical="center"/>
    </xf>
    <xf numFmtId="0" fontId="13" fillId="2" borderId="0" xfId="0" applyFont="1" applyFill="1" applyBorder="1" applyAlignment="1">
      <alignment vertical="center"/>
    </xf>
    <xf numFmtId="0" fontId="6" fillId="2" borderId="0"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applyAlignment="1">
      <alignment vertical="center"/>
    </xf>
    <xf numFmtId="0" fontId="18" fillId="2" borderId="0" xfId="0" applyFont="1" applyFill="1" applyBorder="1" applyAlignment="1">
      <alignment vertical="center" wrapText="1"/>
    </xf>
    <xf numFmtId="0" fontId="4" fillId="2" borderId="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6" fillId="2" borderId="0" xfId="0" applyFont="1" applyFill="1" applyBorder="1" applyAlignment="1">
      <alignment horizontal="left" vertical="top" wrapText="1"/>
    </xf>
    <xf numFmtId="0" fontId="4" fillId="2" borderId="0" xfId="0" applyFont="1" applyFill="1" applyBorder="1" applyAlignment="1">
      <alignment vertical="center"/>
    </xf>
    <xf numFmtId="0" fontId="4" fillId="2" borderId="5"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6" fillId="2" borderId="0" xfId="0" applyFont="1" applyFill="1" applyBorder="1" applyAlignment="1">
      <alignment horizontal="left" wrapText="1"/>
    </xf>
    <xf numFmtId="0" fontId="3" fillId="2" borderId="0" xfId="0" applyFont="1" applyFill="1" applyBorder="1" applyAlignment="1">
      <alignment horizontal="left" vertical="top" wrapText="1"/>
    </xf>
    <xf numFmtId="0" fontId="4" fillId="2" borderId="0" xfId="0" applyFont="1" applyFill="1" applyBorder="1" applyAlignment="1" applyProtection="1">
      <alignment horizontal="center" vertical="center"/>
      <protection locked="0"/>
    </xf>
    <xf numFmtId="173" fontId="3" fillId="2" borderId="0" xfId="0" applyNumberFormat="1"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left" vertical="center" wrapText="1"/>
      <protection locked="0"/>
    </xf>
    <xf numFmtId="0" fontId="18"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wrapText="1"/>
    </xf>
    <xf numFmtId="3" fontId="4" fillId="0" borderId="3" xfId="0" applyNumberFormat="1" applyFont="1" applyFill="1" applyBorder="1" applyAlignment="1" applyProtection="1">
      <alignment vertical="center"/>
    </xf>
    <xf numFmtId="166" fontId="4" fillId="0" borderId="2" xfId="0" applyNumberFormat="1" applyFont="1" applyFill="1" applyBorder="1" applyAlignment="1" applyProtection="1">
      <alignment vertical="center"/>
      <protection locked="0"/>
    </xf>
    <xf numFmtId="0" fontId="4" fillId="2" borderId="6" xfId="0" applyFont="1" applyFill="1" applyBorder="1" applyAlignment="1" applyProtection="1">
      <alignment horizontal="right" vertical="center" wrapText="1"/>
      <protection locked="0"/>
    </xf>
    <xf numFmtId="0" fontId="3" fillId="0" borderId="8" xfId="0" applyFont="1" applyFill="1" applyBorder="1" applyAlignment="1">
      <alignment horizontal="right" vertical="center"/>
    </xf>
    <xf numFmtId="3" fontId="4" fillId="2" borderId="2" xfId="2" applyNumberFormat="1" applyFont="1" applyFill="1" applyBorder="1" applyAlignment="1" applyProtection="1">
      <alignment horizontal="right" vertical="center"/>
      <protection locked="0"/>
    </xf>
    <xf numFmtId="167" fontId="4" fillId="2" borderId="2" xfId="0" applyNumberFormat="1" applyFont="1" applyFill="1" applyBorder="1" applyAlignment="1" applyProtection="1">
      <alignment horizontal="right" vertical="center"/>
      <protection locked="0"/>
    </xf>
    <xf numFmtId="168" fontId="3" fillId="2" borderId="10" xfId="0" applyNumberFormat="1" applyFont="1" applyFill="1" applyBorder="1" applyAlignment="1" applyProtection="1">
      <alignment horizontal="right" vertical="center"/>
      <protection locked="0"/>
    </xf>
    <xf numFmtId="0" fontId="4" fillId="2" borderId="6" xfId="0" applyFont="1" applyFill="1" applyBorder="1" applyAlignment="1">
      <alignment horizontal="right" vertical="top" wrapText="1"/>
    </xf>
    <xf numFmtId="0" fontId="3" fillId="2" borderId="8" xfId="0" applyFont="1" applyFill="1" applyBorder="1" applyAlignment="1" applyProtection="1">
      <alignment horizontal="right" vertical="center" wrapText="1"/>
      <protection locked="0"/>
    </xf>
    <xf numFmtId="0" fontId="23" fillId="0" borderId="0" xfId="0" applyFont="1" applyBorder="1" applyAlignment="1">
      <alignment vertical="center"/>
    </xf>
    <xf numFmtId="168" fontId="3" fillId="0" borderId="10" xfId="0" applyNumberFormat="1" applyFont="1" applyFill="1" applyBorder="1" applyAlignment="1" applyProtection="1">
      <alignment horizontal="right" vertical="center"/>
      <protection locked="0"/>
    </xf>
    <xf numFmtId="170" fontId="4" fillId="0" borderId="2" xfId="0" applyNumberFormat="1" applyFont="1" applyFill="1" applyBorder="1" applyAlignment="1" applyProtection="1">
      <alignment vertical="center"/>
      <protection locked="0"/>
    </xf>
    <xf numFmtId="0" fontId="23" fillId="0" borderId="0" xfId="0" applyFont="1"/>
    <xf numFmtId="3" fontId="4" fillId="0" borderId="2" xfId="0" applyNumberFormat="1" applyFont="1" applyFill="1" applyBorder="1" applyAlignment="1" applyProtection="1">
      <alignment horizontal="right" vertical="center"/>
      <protection locked="0"/>
    </xf>
    <xf numFmtId="3" fontId="4" fillId="0" borderId="3" xfId="0" applyNumberFormat="1" applyFont="1" applyFill="1" applyBorder="1" applyAlignment="1" applyProtection="1">
      <alignment horizontal="right" vertical="center"/>
    </xf>
    <xf numFmtId="168" fontId="4" fillId="0" borderId="2" xfId="0" applyNumberFormat="1" applyFont="1" applyFill="1" applyBorder="1" applyAlignment="1" applyProtection="1">
      <alignment vertical="center"/>
      <protection locked="0"/>
    </xf>
    <xf numFmtId="0" fontId="4" fillId="0" borderId="14" xfId="0" applyFont="1" applyBorder="1" applyAlignment="1" applyProtection="1">
      <alignment horizontal="right" vertical="center" wrapText="1"/>
      <protection locked="0"/>
    </xf>
    <xf numFmtId="0" fontId="4" fillId="0" borderId="12" xfId="0" applyFont="1" applyBorder="1" applyAlignment="1" applyProtection="1">
      <alignment horizontal="center" vertical="center"/>
      <protection locked="0"/>
    </xf>
    <xf numFmtId="0" fontId="3" fillId="0" borderId="14" xfId="0" applyFont="1" applyBorder="1" applyAlignment="1" applyProtection="1">
      <alignment horizontal="right" vertical="center" wrapText="1"/>
      <protection locked="0"/>
    </xf>
    <xf numFmtId="0" fontId="3" fillId="0" borderId="12" xfId="0" applyFont="1" applyBorder="1" applyAlignment="1" applyProtection="1">
      <alignment horizontal="center" vertical="center"/>
      <protection locked="0"/>
    </xf>
    <xf numFmtId="168" fontId="3" fillId="0" borderId="2" xfId="0" applyNumberFormat="1" applyFont="1" applyFill="1" applyBorder="1" applyAlignment="1" applyProtection="1">
      <alignment vertical="center"/>
      <protection locked="0"/>
    </xf>
    <xf numFmtId="168" fontId="3" fillId="0" borderId="15" xfId="0" applyNumberFormat="1" applyFont="1" applyFill="1" applyBorder="1" applyAlignment="1" applyProtection="1">
      <alignment vertical="center"/>
      <protection locked="0"/>
    </xf>
    <xf numFmtId="0" fontId="4" fillId="0" borderId="8" xfId="0" applyFont="1" applyBorder="1" applyAlignment="1" applyProtection="1">
      <alignment horizontal="right" vertical="center" wrapText="1"/>
      <protection locked="0"/>
    </xf>
    <xf numFmtId="0" fontId="4" fillId="0" borderId="9" xfId="0" applyFont="1" applyBorder="1" applyAlignment="1" applyProtection="1">
      <alignment horizontal="center" vertical="center"/>
      <protection locked="0"/>
    </xf>
    <xf numFmtId="168" fontId="4" fillId="0" borderId="10" xfId="0" applyNumberFormat="1" applyFont="1" applyFill="1" applyBorder="1" applyAlignment="1" applyProtection="1">
      <alignment vertical="center"/>
      <protection locked="0"/>
    </xf>
    <xf numFmtId="0" fontId="27" fillId="0" borderId="0" xfId="0" applyFont="1" applyBorder="1" applyAlignment="1">
      <alignment vertical="center"/>
    </xf>
    <xf numFmtId="0" fontId="27" fillId="0" borderId="0" xfId="0" applyFont="1" applyBorder="1" applyAlignment="1">
      <alignment vertical="center" wrapText="1"/>
    </xf>
    <xf numFmtId="173" fontId="27" fillId="0" borderId="0" xfId="0" applyNumberFormat="1"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29" fillId="2" borderId="0" xfId="0" applyFont="1" applyFill="1" applyBorder="1" applyAlignment="1">
      <alignment vertical="center"/>
    </xf>
    <xf numFmtId="0" fontId="6" fillId="0" borderId="0" xfId="5"/>
    <xf numFmtId="0" fontId="6" fillId="0" borderId="31" xfId="5" applyBorder="1"/>
    <xf numFmtId="0" fontId="6" fillId="0" borderId="32" xfId="5" applyBorder="1"/>
    <xf numFmtId="0" fontId="6" fillId="0" borderId="33" xfId="5" applyBorder="1"/>
    <xf numFmtId="0" fontId="6" fillId="0" borderId="34" xfId="5" applyBorder="1"/>
    <xf numFmtId="0" fontId="6" fillId="0" borderId="0" xfId="5" applyBorder="1"/>
    <xf numFmtId="0" fontId="6" fillId="0" borderId="35" xfId="5" applyBorder="1"/>
    <xf numFmtId="0" fontId="32" fillId="0" borderId="0" xfId="5" applyFont="1" applyBorder="1" applyAlignment="1">
      <alignment horizontal="right"/>
    </xf>
    <xf numFmtId="0" fontId="6" fillId="0" borderId="0" xfId="5" applyAlignment="1">
      <alignment vertical="center"/>
    </xf>
    <xf numFmtId="0" fontId="6" fillId="0" borderId="34" xfId="5" applyBorder="1" applyAlignment="1">
      <alignment vertical="center"/>
    </xf>
    <xf numFmtId="0" fontId="6" fillId="0" borderId="35" xfId="5" applyBorder="1" applyAlignment="1">
      <alignment vertical="center"/>
    </xf>
    <xf numFmtId="0" fontId="35" fillId="3" borderId="0" xfId="5" applyFont="1" applyFill="1" applyBorder="1" applyAlignment="1">
      <alignment vertical="center"/>
    </xf>
    <xf numFmtId="0" fontId="30" fillId="3" borderId="0" xfId="5" applyFont="1" applyFill="1" applyBorder="1" applyAlignment="1">
      <alignment vertical="center"/>
    </xf>
    <xf numFmtId="0" fontId="6" fillId="0" borderId="36" xfId="5" applyBorder="1"/>
    <xf numFmtId="0" fontId="37" fillId="0" borderId="37" xfId="5" applyFont="1" applyBorder="1"/>
    <xf numFmtId="0" fontId="6" fillId="0" borderId="37" xfId="5" applyBorder="1"/>
    <xf numFmtId="0" fontId="6" fillId="0" borderId="38" xfId="5" applyBorder="1"/>
    <xf numFmtId="0" fontId="38" fillId="0" borderId="0" xfId="5" applyFont="1"/>
    <xf numFmtId="0" fontId="36" fillId="3" borderId="0" xfId="5" applyFont="1" applyFill="1" applyBorder="1" applyAlignment="1">
      <alignment horizontal="center" vertical="center" wrapText="1"/>
    </xf>
    <xf numFmtId="0" fontId="10" fillId="0" borderId="39" xfId="0" applyFont="1" applyBorder="1" applyAlignment="1">
      <alignment vertical="center"/>
    </xf>
    <xf numFmtId="0" fontId="10" fillId="0" borderId="40" xfId="0" applyFont="1" applyBorder="1" applyAlignment="1">
      <alignment horizontal="center" vertical="center"/>
    </xf>
    <xf numFmtId="0" fontId="10" fillId="0" borderId="40" xfId="0" applyFont="1" applyBorder="1" applyAlignment="1">
      <alignment vertical="center"/>
    </xf>
    <xf numFmtId="0" fontId="39" fillId="0" borderId="40" xfId="0" applyFont="1" applyBorder="1" applyAlignment="1">
      <alignment horizontal="left" vertical="center" wrapText="1"/>
    </xf>
    <xf numFmtId="0" fontId="0" fillId="0" borderId="41" xfId="0" applyBorder="1"/>
    <xf numFmtId="0" fontId="8" fillId="0" borderId="42" xfId="0" applyFont="1" applyBorder="1" applyAlignment="1">
      <alignment vertical="center" wrapText="1"/>
    </xf>
    <xf numFmtId="0" fontId="0" fillId="0" borderId="43" xfId="0" applyBorder="1"/>
    <xf numFmtId="0" fontId="8" fillId="0" borderId="42"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horizontal="center" vertical="top"/>
    </xf>
    <xf numFmtId="0" fontId="0" fillId="0" borderId="46" xfId="0" applyBorder="1"/>
    <xf numFmtId="0" fontId="41" fillId="0" borderId="0" xfId="0" applyFont="1" applyAlignment="1">
      <alignment vertical="top"/>
    </xf>
    <xf numFmtId="0" fontId="41" fillId="0" borderId="0" xfId="0" applyFont="1" applyAlignment="1">
      <alignment vertical="center"/>
    </xf>
    <xf numFmtId="169" fontId="41" fillId="0" borderId="0" xfId="0" applyNumberFormat="1" applyFont="1" applyAlignment="1">
      <alignment horizontal="center" vertical="top"/>
    </xf>
    <xf numFmtId="0" fontId="41" fillId="0" borderId="0" xfId="0" applyFont="1" applyAlignment="1">
      <alignment vertical="top" wrapText="1"/>
    </xf>
    <xf numFmtId="0" fontId="41" fillId="0" borderId="0" xfId="0" applyFont="1" applyAlignment="1">
      <alignment horizontal="center" vertical="top"/>
    </xf>
    <xf numFmtId="0" fontId="40" fillId="3" borderId="2" xfId="0" applyFont="1" applyFill="1" applyBorder="1" applyAlignment="1">
      <alignment horizontal="centerContinuous" vertical="center"/>
    </xf>
    <xf numFmtId="0" fontId="40" fillId="3" borderId="2" xfId="0" applyFont="1" applyFill="1" applyBorder="1" applyAlignment="1">
      <alignment horizontal="center" vertical="center" wrapText="1"/>
    </xf>
    <xf numFmtId="165" fontId="42" fillId="0" borderId="3" xfId="0" applyNumberFormat="1" applyFont="1" applyFill="1" applyBorder="1" applyAlignment="1">
      <alignment horizontal="center" vertical="center" wrapText="1"/>
    </xf>
    <xf numFmtId="0" fontId="42" fillId="0" borderId="3" xfId="0" applyFont="1" applyFill="1" applyBorder="1" applyAlignment="1">
      <alignment vertical="center" wrapText="1"/>
    </xf>
    <xf numFmtId="14" fontId="42" fillId="0" borderId="3" xfId="0" applyNumberFormat="1" applyFont="1" applyFill="1" applyBorder="1" applyAlignment="1">
      <alignment horizontal="center" vertical="center" wrapText="1"/>
    </xf>
    <xf numFmtId="165" fontId="42" fillId="0" borderId="2" xfId="0" applyNumberFormat="1" applyFont="1" applyFill="1" applyBorder="1" applyAlignment="1">
      <alignment horizontal="center" vertical="center" wrapText="1"/>
    </xf>
    <xf numFmtId="0" fontId="42" fillId="0" borderId="2" xfId="0" applyFont="1" applyFill="1" applyBorder="1" applyAlignment="1">
      <alignment vertical="center" wrapText="1"/>
    </xf>
    <xf numFmtId="14" fontId="42" fillId="0"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170" fontId="4" fillId="4" borderId="2" xfId="0" applyNumberFormat="1" applyFont="1" applyFill="1" applyBorder="1" applyAlignment="1" applyProtection="1">
      <alignment vertical="center"/>
      <protection locked="0"/>
    </xf>
    <xf numFmtId="166" fontId="4" fillId="4" borderId="2" xfId="0" applyNumberFormat="1" applyFont="1" applyFill="1" applyBorder="1" applyAlignment="1" applyProtection="1">
      <alignment vertical="center"/>
      <protection locked="0"/>
    </xf>
    <xf numFmtId="3" fontId="4" fillId="4" borderId="2" xfId="0" applyNumberFormat="1" applyFont="1" applyFill="1" applyBorder="1" applyAlignment="1" applyProtection="1">
      <alignment vertical="center"/>
      <protection locked="0"/>
    </xf>
    <xf numFmtId="167" fontId="4" fillId="4" borderId="2" xfId="0" applyNumberFormat="1" applyFont="1" applyFill="1" applyBorder="1" applyAlignment="1" applyProtection="1">
      <alignment horizontal="right" vertical="center"/>
      <protection locked="0"/>
    </xf>
    <xf numFmtId="0" fontId="11" fillId="3" borderId="11" xfId="0" applyFont="1" applyFill="1" applyBorder="1" applyAlignment="1" applyProtection="1">
      <alignment horizontal="center" vertical="center" wrapText="1"/>
      <protection locked="0"/>
    </xf>
    <xf numFmtId="0" fontId="13" fillId="2" borderId="39" xfId="0" applyFont="1" applyFill="1" applyBorder="1" applyAlignment="1">
      <alignment vertical="center"/>
    </xf>
    <xf numFmtId="0" fontId="12" fillId="2" borderId="40" xfId="0" applyFont="1" applyFill="1" applyBorder="1" applyAlignment="1">
      <alignment horizontal="center" vertical="center"/>
    </xf>
    <xf numFmtId="0" fontId="14" fillId="2" borderId="40" xfId="0" applyFont="1" applyFill="1" applyBorder="1" applyAlignment="1">
      <alignment horizontal="center" vertical="center"/>
    </xf>
    <xf numFmtId="0" fontId="15" fillId="2" borderId="41" xfId="0" applyFont="1" applyFill="1" applyBorder="1" applyAlignment="1">
      <alignment vertical="center"/>
    </xf>
    <xf numFmtId="0" fontId="6" fillId="2" borderId="42" xfId="0" applyFont="1" applyFill="1" applyBorder="1" applyAlignment="1">
      <alignment vertical="center" wrapText="1"/>
    </xf>
    <xf numFmtId="0" fontId="6" fillId="2" borderId="43" xfId="0" applyFont="1" applyFill="1" applyBorder="1" applyAlignment="1">
      <alignment vertical="center" wrapText="1"/>
    </xf>
    <xf numFmtId="0" fontId="6" fillId="2" borderId="42" xfId="0" applyFont="1" applyFill="1" applyBorder="1" applyAlignment="1">
      <alignment vertical="center"/>
    </xf>
    <xf numFmtId="0" fontId="6" fillId="2" borderId="43" xfId="0" applyFont="1" applyFill="1" applyBorder="1" applyAlignment="1">
      <alignment vertical="center"/>
    </xf>
    <xf numFmtId="0" fontId="4" fillId="2" borderId="42" xfId="0" applyFont="1" applyFill="1" applyBorder="1" applyAlignment="1">
      <alignment vertical="center"/>
    </xf>
    <xf numFmtId="0" fontId="4" fillId="2" borderId="43" xfId="0" applyFont="1" applyFill="1" applyBorder="1" applyAlignment="1">
      <alignment vertical="center"/>
    </xf>
    <xf numFmtId="49" fontId="6" fillId="2" borderId="0" xfId="0" applyNumberFormat="1" applyFont="1" applyFill="1" applyBorder="1" applyAlignment="1">
      <alignment horizontal="left" wrapText="1"/>
    </xf>
    <xf numFmtId="0" fontId="6" fillId="2" borderId="44" xfId="0" applyFont="1" applyFill="1" applyBorder="1" applyAlignment="1">
      <alignment vertical="center"/>
    </xf>
    <xf numFmtId="0" fontId="6" fillId="2" borderId="46" xfId="0" applyFont="1" applyFill="1" applyBorder="1" applyAlignment="1">
      <alignment vertical="center"/>
    </xf>
    <xf numFmtId="170" fontId="4" fillId="4" borderId="2" xfId="0" applyNumberFormat="1" applyFont="1" applyFill="1" applyBorder="1" applyAlignment="1" applyProtection="1">
      <alignment horizontal="right" vertical="center"/>
      <protection locked="0"/>
    </xf>
    <xf numFmtId="166" fontId="4" fillId="4" borderId="2" xfId="0" applyNumberFormat="1" applyFont="1" applyFill="1" applyBorder="1" applyAlignment="1" applyProtection="1">
      <alignment horizontal="right" vertical="center"/>
      <protection locked="0"/>
    </xf>
    <xf numFmtId="0" fontId="4" fillId="4" borderId="2" xfId="0" applyNumberFormat="1" applyFont="1" applyFill="1" applyBorder="1" applyAlignment="1" applyProtection="1">
      <alignment horizontal="right" vertical="center"/>
      <protection locked="0"/>
    </xf>
    <xf numFmtId="0" fontId="13" fillId="0" borderId="39" xfId="0" applyFont="1" applyBorder="1" applyAlignment="1">
      <alignment vertical="center"/>
    </xf>
    <xf numFmtId="0" fontId="12" fillId="0" borderId="40" xfId="0" applyFont="1" applyBorder="1" applyAlignment="1">
      <alignment horizontal="center" vertical="center"/>
    </xf>
    <xf numFmtId="0" fontId="14" fillId="0" borderId="40" xfId="0" applyFont="1" applyBorder="1" applyAlignment="1">
      <alignment horizontal="center" vertical="center"/>
    </xf>
    <xf numFmtId="0" fontId="15" fillId="0" borderId="41" xfId="0" applyFont="1" applyBorder="1" applyAlignment="1">
      <alignment vertical="center"/>
    </xf>
    <xf numFmtId="0" fontId="6" fillId="0" borderId="42" xfId="0" applyFont="1" applyBorder="1" applyAlignment="1">
      <alignment vertical="center" wrapText="1"/>
    </xf>
    <xf numFmtId="0" fontId="6" fillId="0" borderId="43" xfId="0" applyFont="1" applyBorder="1" applyAlignment="1">
      <alignment vertical="center" wrapText="1"/>
    </xf>
    <xf numFmtId="0" fontId="6" fillId="0" borderId="42" xfId="0" applyFont="1" applyBorder="1" applyAlignment="1">
      <alignment vertical="center"/>
    </xf>
    <xf numFmtId="0" fontId="6" fillId="0" borderId="43"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6" fillId="0" borderId="0" xfId="0" applyFont="1" applyBorder="1" applyAlignment="1">
      <alignment vertical="center"/>
    </xf>
    <xf numFmtId="166" fontId="4" fillId="4" borderId="2" xfId="4" applyNumberFormat="1" applyFont="1" applyFill="1" applyBorder="1" applyAlignment="1" applyProtection="1">
      <alignment horizontal="right" vertical="center"/>
      <protection locked="0"/>
    </xf>
    <xf numFmtId="3" fontId="4" fillId="4" borderId="2" xfId="0" applyNumberFormat="1" applyFont="1" applyFill="1" applyBorder="1" applyAlignment="1" applyProtection="1">
      <alignment horizontal="right" vertical="center"/>
      <protection locked="0"/>
    </xf>
    <xf numFmtId="166" fontId="4" fillId="4" borderId="2" xfId="4" applyNumberFormat="1" applyFont="1" applyFill="1" applyBorder="1" applyAlignment="1" applyProtection="1">
      <alignment vertical="center"/>
      <protection locked="0"/>
    </xf>
    <xf numFmtId="167" fontId="4" fillId="4" borderId="2" xfId="0" applyNumberFormat="1" applyFont="1" applyFill="1" applyBorder="1" applyAlignment="1" applyProtection="1">
      <alignment vertical="center"/>
      <protection locked="0"/>
    </xf>
    <xf numFmtId="168" fontId="4" fillId="4" borderId="2" xfId="0" applyNumberFormat="1" applyFont="1" applyFill="1" applyBorder="1" applyAlignment="1" applyProtection="1">
      <alignment vertical="center"/>
      <protection locked="0"/>
    </xf>
    <xf numFmtId="0" fontId="30" fillId="3" borderId="0" xfId="3" applyFont="1" applyFill="1" applyBorder="1" applyAlignment="1" applyProtection="1">
      <alignment horizontal="left" vertical="center" wrapText="1"/>
    </xf>
    <xf numFmtId="0" fontId="36" fillId="3" borderId="0" xfId="5" applyFont="1" applyFill="1" applyBorder="1" applyAlignment="1">
      <alignment horizontal="left" vertical="center" wrapText="1"/>
    </xf>
    <xf numFmtId="0" fontId="31" fillId="0" borderId="0" xfId="5" applyFont="1" applyBorder="1" applyAlignment="1">
      <alignment horizontal="center"/>
    </xf>
    <xf numFmtId="0" fontId="33" fillId="3" borderId="0" xfId="3" applyFont="1" applyFill="1" applyBorder="1" applyAlignment="1" applyProtection="1">
      <alignment horizontal="left" vertical="center" wrapText="1"/>
    </xf>
    <xf numFmtId="0" fontId="33" fillId="3" borderId="0" xfId="3" applyFont="1" applyFill="1" applyBorder="1" applyAlignment="1" applyProtection="1">
      <alignment horizontal="left" vertical="center"/>
    </xf>
    <xf numFmtId="0" fontId="1" fillId="0" borderId="0" xfId="0" applyFont="1" applyBorder="1" applyAlignment="1">
      <alignment vertical="top" wrapText="1"/>
    </xf>
    <xf numFmtId="0" fontId="1" fillId="0" borderId="0" xfId="0" applyFont="1" applyBorder="1" applyAlignment="1"/>
    <xf numFmtId="0" fontId="0" fillId="0" borderId="0" xfId="0" applyBorder="1" applyAlignment="1">
      <alignment vertical="top" wrapText="1"/>
    </xf>
    <xf numFmtId="0" fontId="0" fillId="0" borderId="0" xfId="0" applyBorder="1" applyAlignment="1"/>
    <xf numFmtId="0" fontId="6" fillId="0" borderId="45" xfId="0" applyFont="1" applyBorder="1" applyAlignment="1">
      <alignment vertical="top" wrapText="1"/>
    </xf>
    <xf numFmtId="0" fontId="0" fillId="0" borderId="45" xfId="0" applyBorder="1" applyAlignment="1"/>
    <xf numFmtId="0" fontId="6" fillId="0" borderId="0" xfId="0" applyFont="1" applyBorder="1" applyAlignment="1">
      <alignment horizontal="left" vertical="top" wrapText="1"/>
    </xf>
    <xf numFmtId="0" fontId="1" fillId="0" borderId="0" xfId="0" applyFont="1" applyBorder="1" applyAlignment="1">
      <alignment horizontal="left" vertical="top" wrapText="1"/>
    </xf>
    <xf numFmtId="0" fontId="22" fillId="2" borderId="45" xfId="0" applyFont="1" applyFill="1" applyBorder="1" applyAlignment="1">
      <alignment horizontal="left" vertical="top" wrapText="1"/>
    </xf>
    <xf numFmtId="49" fontId="4" fillId="2" borderId="16"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8" xfId="0" applyNumberFormat="1" applyFont="1" applyFill="1" applyBorder="1" applyAlignment="1" applyProtection="1">
      <alignment horizontal="left" vertical="center" wrapText="1"/>
      <protection locked="0"/>
    </xf>
    <xf numFmtId="49" fontId="4" fillId="2" borderId="10" xfId="0" applyNumberFormat="1" applyFont="1" applyFill="1" applyBorder="1" applyAlignment="1" applyProtection="1">
      <alignment horizontal="left" vertical="center" wrapText="1"/>
      <protection locked="0"/>
    </xf>
    <xf numFmtId="49" fontId="4" fillId="2" borderId="19" xfId="0" applyNumberFormat="1" applyFont="1" applyFill="1" applyBorder="1" applyAlignment="1" applyProtection="1">
      <alignment horizontal="left" vertical="center" wrapText="1"/>
      <protection locked="0"/>
    </xf>
    <xf numFmtId="0" fontId="43" fillId="2" borderId="0" xfId="0" applyFont="1" applyFill="1" applyBorder="1" applyAlignment="1">
      <alignment vertical="center"/>
    </xf>
    <xf numFmtId="0" fontId="44" fillId="2" borderId="0" xfId="0" applyFont="1" applyFill="1" applyBorder="1" applyAlignment="1">
      <alignment vertical="center"/>
    </xf>
    <xf numFmtId="0" fontId="6" fillId="2" borderId="0" xfId="0" applyFont="1" applyFill="1" applyBorder="1" applyAlignment="1">
      <alignment horizontal="left" vertical="top" wrapText="1"/>
    </xf>
    <xf numFmtId="49" fontId="4" fillId="2" borderId="2" xfId="0" applyNumberFormat="1" applyFont="1" applyFill="1" applyBorder="1" applyAlignment="1" applyProtection="1">
      <alignment horizontal="left" vertical="center" wrapText="1"/>
      <protection locked="0"/>
    </xf>
    <xf numFmtId="49" fontId="4" fillId="2" borderId="20" xfId="0" applyNumberFormat="1" applyFont="1" applyFill="1" applyBorder="1" applyAlignment="1" applyProtection="1">
      <alignment horizontal="left" vertical="center" wrapText="1"/>
      <protection locked="0"/>
    </xf>
    <xf numFmtId="0" fontId="39" fillId="2" borderId="40" xfId="0" applyFont="1" applyFill="1" applyBorder="1" applyAlignment="1">
      <alignment horizontal="left" vertical="center" wrapText="1"/>
    </xf>
    <xf numFmtId="0" fontId="39" fillId="2" borderId="40" xfId="0" applyFont="1" applyFill="1" applyBorder="1" applyAlignment="1">
      <alignment horizontal="left" vertical="center"/>
    </xf>
    <xf numFmtId="0" fontId="6" fillId="0" borderId="0" xfId="0" applyFont="1" applyBorder="1" applyAlignment="1">
      <alignment horizontal="left" wrapText="1"/>
    </xf>
    <xf numFmtId="0" fontId="11" fillId="3" borderId="21"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left" vertical="center" wrapText="1"/>
      <protection locked="0"/>
    </xf>
    <xf numFmtId="49" fontId="4" fillId="2" borderId="26" xfId="0" applyNumberFormat="1" applyFont="1" applyFill="1" applyBorder="1" applyAlignment="1" applyProtection="1">
      <alignment horizontal="left" vertical="center" wrapText="1"/>
      <protection locked="0"/>
    </xf>
    <xf numFmtId="0" fontId="18" fillId="2" borderId="0" xfId="0" applyFont="1" applyFill="1" applyBorder="1" applyAlignment="1">
      <alignment vertical="center" wrapText="1"/>
    </xf>
    <xf numFmtId="0" fontId="5" fillId="2" borderId="0" xfId="0" applyFont="1" applyFill="1" applyBorder="1" applyAlignment="1">
      <alignment vertical="center" wrapText="1"/>
    </xf>
    <xf numFmtId="49" fontId="4" fillId="0" borderId="16" xfId="0" applyNumberFormat="1" applyFont="1" applyBorder="1" applyAlignment="1" applyProtection="1">
      <alignment horizontal="left" vertical="center" wrapText="1"/>
      <protection locked="0"/>
    </xf>
    <xf numFmtId="49" fontId="4" fillId="0" borderId="17" xfId="0" applyNumberFormat="1" applyFont="1" applyBorder="1" applyAlignment="1" applyProtection="1">
      <alignment horizontal="left" vertical="center" wrapText="1"/>
      <protection locked="0"/>
    </xf>
    <xf numFmtId="49" fontId="4" fillId="0" borderId="18" xfId="0" applyNumberFormat="1" applyFont="1" applyBorder="1" applyAlignment="1" applyProtection="1">
      <alignment horizontal="left" vertical="center" wrapText="1"/>
      <protection locked="0"/>
    </xf>
    <xf numFmtId="0" fontId="39" fillId="0" borderId="40" xfId="0" applyFont="1" applyBorder="1" applyAlignment="1">
      <alignment horizontal="left" vertical="center" wrapText="1"/>
    </xf>
    <xf numFmtId="0" fontId="39" fillId="0" borderId="40" xfId="0" applyFont="1" applyBorder="1" applyAlignment="1">
      <alignment horizontal="left" vertical="center"/>
    </xf>
    <xf numFmtId="49" fontId="4" fillId="0" borderId="16" xfId="0" applyNumberFormat="1" applyFont="1" applyBorder="1" applyAlignment="1" applyProtection="1">
      <alignment vertical="center" wrapText="1"/>
      <protection locked="0"/>
    </xf>
    <xf numFmtId="49" fontId="4" fillId="0" borderId="17" xfId="0" applyNumberFormat="1" applyFont="1" applyBorder="1" applyAlignment="1" applyProtection="1">
      <alignment vertical="center" wrapText="1"/>
      <protection locked="0"/>
    </xf>
    <xf numFmtId="49" fontId="4" fillId="0" borderId="18" xfId="0" applyNumberFormat="1"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6" fillId="0" borderId="0" xfId="0" applyFont="1" applyBorder="1" applyAlignment="1">
      <alignment horizontal="left" vertical="center" wrapText="1"/>
    </xf>
    <xf numFmtId="0" fontId="43" fillId="0" borderId="0" xfId="0" applyFont="1" applyBorder="1" applyAlignment="1">
      <alignment vertical="center"/>
    </xf>
    <xf numFmtId="0" fontId="44" fillId="0" borderId="0" xfId="0" applyFont="1" applyBorder="1" applyAlignment="1">
      <alignment vertical="center"/>
    </xf>
    <xf numFmtId="0" fontId="18" fillId="0" borderId="0" xfId="0" applyFont="1" applyBorder="1" applyAlignment="1">
      <alignment vertical="center" wrapText="1"/>
    </xf>
    <xf numFmtId="0" fontId="5" fillId="0" borderId="0" xfId="0" applyFont="1" applyBorder="1" applyAlignment="1">
      <alignment vertical="center" wrapText="1"/>
    </xf>
    <xf numFmtId="49" fontId="4" fillId="0" borderId="10" xfId="0" quotePrefix="1" applyNumberFormat="1" applyFont="1" applyBorder="1" applyAlignment="1" applyProtection="1">
      <alignment horizontal="left" vertical="center" wrapText="1"/>
      <protection locked="0"/>
    </xf>
    <xf numFmtId="49" fontId="4" fillId="0" borderId="10" xfId="0" applyNumberFormat="1" applyFont="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wrapText="1"/>
      <protection locked="0"/>
    </xf>
    <xf numFmtId="0" fontId="18" fillId="0" borderId="0" xfId="0" applyFont="1" applyBorder="1" applyAlignment="1">
      <alignment vertical="top" wrapText="1"/>
    </xf>
    <xf numFmtId="0" fontId="19" fillId="0" borderId="0" xfId="0" applyFont="1" applyBorder="1" applyAlignment="1">
      <alignment vertical="top" wrapText="1"/>
    </xf>
    <xf numFmtId="49" fontId="4" fillId="0" borderId="2"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0" fontId="6" fillId="0" borderId="0" xfId="0" applyFont="1" applyBorder="1" applyAlignment="1">
      <alignment wrapText="1"/>
    </xf>
    <xf numFmtId="49" fontId="4" fillId="0" borderId="3" xfId="0" applyNumberFormat="1" applyFont="1" applyBorder="1" applyAlignment="1" applyProtection="1">
      <alignment horizontal="left" vertical="center" wrapText="1"/>
      <protection locked="0"/>
    </xf>
    <xf numFmtId="49" fontId="4" fillId="0" borderId="26" xfId="0" applyNumberFormat="1" applyFont="1" applyBorder="1" applyAlignment="1" applyProtection="1">
      <alignment horizontal="left" vertical="center" wrapText="1"/>
      <protection locked="0"/>
    </xf>
    <xf numFmtId="0" fontId="6" fillId="0" borderId="45" xfId="0" applyFont="1" applyBorder="1" applyAlignment="1">
      <alignment horizontal="left" vertical="top" wrapText="1"/>
    </xf>
    <xf numFmtId="49" fontId="4" fillId="0" borderId="15" xfId="0" applyNumberFormat="1" applyFont="1" applyBorder="1" applyAlignment="1" applyProtection="1">
      <alignment horizontal="left" vertical="center" wrapText="1"/>
      <protection locked="0"/>
    </xf>
    <xf numFmtId="49" fontId="4" fillId="0" borderId="27" xfId="0" applyNumberFormat="1" applyFont="1" applyBorder="1" applyAlignment="1" applyProtection="1">
      <alignment horizontal="left" vertical="center" wrapText="1"/>
      <protection locked="0"/>
    </xf>
    <xf numFmtId="0" fontId="18" fillId="0" borderId="0" xfId="0" applyFont="1" applyBorder="1" applyAlignment="1">
      <alignment horizontal="left" vertical="top" wrapText="1"/>
    </xf>
    <xf numFmtId="49" fontId="4" fillId="0" borderId="2" xfId="0" applyNumberFormat="1" applyFont="1" applyBorder="1" applyAlignment="1" applyProtection="1">
      <alignment vertical="center" wrapText="1"/>
      <protection locked="0"/>
    </xf>
    <xf numFmtId="49" fontId="4" fillId="0" borderId="20" xfId="0" applyNumberFormat="1"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0" xfId="0" quotePrefix="1"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22" fillId="0" borderId="45" xfId="0" applyFont="1" applyBorder="1" applyAlignment="1">
      <alignment horizontal="left" vertical="top" wrapText="1"/>
    </xf>
    <xf numFmtId="0" fontId="17" fillId="0" borderId="0" xfId="0" applyFont="1" applyBorder="1" applyAlignment="1">
      <alignment vertical="center"/>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16" xfId="0" quotePrefix="1" applyFont="1" applyBorder="1" applyAlignment="1" applyProtection="1">
      <alignment horizontal="left" vertical="center" wrapText="1"/>
      <protection locked="0"/>
    </xf>
    <xf numFmtId="0" fontId="0" fillId="0" borderId="0" xfId="0" applyBorder="1" applyAlignment="1">
      <alignment vertical="top"/>
    </xf>
  </cellXfs>
  <cellStyles count="6">
    <cellStyle name="2x indented GHG Textfiels" xfId="1"/>
    <cellStyle name="Comma" xfId="2" builtinId="3"/>
    <cellStyle name="Hyperlink" xfId="3" builtinId="8"/>
    <cellStyle name="Normal" xfId="0" builtinId="0"/>
    <cellStyle name="Normal 2" xfId="5"/>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hyperlink" Target="http://www.seai.ie/aca" TargetMode="External"/><Relationship Id="rId2" Type="http://schemas.openxmlformats.org/officeDocument/2006/relationships/image" Target="../media/image2.jpeg"/><Relationship Id="rId1" Type="http://schemas.openxmlformats.org/officeDocument/2006/relationships/hyperlink" Target="http://www.seai.ie/index.asp"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seai.ie/index.asp"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seai.ie/index.asp"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seai.ie/index.asp"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www.seai.ie/index.asp"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eai.ie/aca" TargetMode="External"/><Relationship Id="rId2" Type="http://schemas.openxmlformats.org/officeDocument/2006/relationships/image" Target="../media/image2.jpeg"/><Relationship Id="rId1" Type="http://schemas.openxmlformats.org/officeDocument/2006/relationships/hyperlink" Target="http://www.seai.ie/index.asp" TargetMode="External"/><Relationship Id="rId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1190625</xdr:colOff>
      <xdr:row>1</xdr:row>
      <xdr:rowOff>57150</xdr:rowOff>
    </xdr:from>
    <xdr:to>
      <xdr:col>9</xdr:col>
      <xdr:colOff>203612</xdr:colOff>
      <xdr:row>8</xdr:row>
      <xdr:rowOff>114300</xdr:rowOff>
    </xdr:to>
    <xdr:pic>
      <xdr:nvPicPr>
        <xdr:cNvPr id="3" name="Picture 2"/>
        <xdr:cNvPicPr/>
      </xdr:nvPicPr>
      <xdr:blipFill>
        <a:blip xmlns:r="http://schemas.openxmlformats.org/officeDocument/2006/relationships" r:embed="rId1" cstate="print"/>
        <a:srcRect b="22735"/>
        <a:stretch>
          <a:fillRect/>
        </a:stretch>
      </xdr:blipFill>
      <xdr:spPr bwMode="auto">
        <a:xfrm>
          <a:off x="1600200" y="104775"/>
          <a:ext cx="4327937" cy="1200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28575</xdr:colOff>
      <xdr:row>1</xdr:row>
      <xdr:rowOff>76200</xdr:rowOff>
    </xdr:from>
    <xdr:to>
      <xdr:col>3</xdr:col>
      <xdr:colOff>1743075</xdr:colOff>
      <xdr:row>1</xdr:row>
      <xdr:rowOff>695325</xdr:rowOff>
    </xdr:to>
    <xdr:pic>
      <xdr:nvPicPr>
        <xdr:cNvPr id="1048" name="siteLogo" descr="SE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0" y="133350"/>
          <a:ext cx="1714500" cy="619125"/>
        </a:xfrm>
        <a:prstGeom prst="rect">
          <a:avLst/>
        </a:prstGeom>
        <a:noFill/>
        <a:ln w="9525">
          <a:noFill/>
          <a:miter lim="800000"/>
          <a:headEnd/>
          <a:tailEnd/>
        </a:ln>
      </xdr:spPr>
    </xdr:pic>
    <xdr:clientData/>
  </xdr:twoCellAnchor>
  <xdr:twoCellAnchor editAs="oneCell">
    <xdr:from>
      <xdr:col>3</xdr:col>
      <xdr:colOff>38100</xdr:colOff>
      <xdr:row>24</xdr:row>
      <xdr:rowOff>952500</xdr:rowOff>
    </xdr:from>
    <xdr:to>
      <xdr:col>4</xdr:col>
      <xdr:colOff>3419475</xdr:colOff>
      <xdr:row>24</xdr:row>
      <xdr:rowOff>1609725</xdr:rowOff>
    </xdr:to>
    <xdr:pic>
      <xdr:nvPicPr>
        <xdr:cNvPr id="1049" name="Picture 9" descr="ACA About The ACA">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390525" y="11906250"/>
          <a:ext cx="5248275"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4</xdr:col>
      <xdr:colOff>361950</xdr:colOff>
      <xdr:row>2</xdr:row>
      <xdr:rowOff>0</xdr:rowOff>
    </xdr:to>
    <xdr:pic>
      <xdr:nvPicPr>
        <xdr:cNvPr id="11273" name="siteLogo" descr="SE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9075" y="314325"/>
          <a:ext cx="1714500"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4</xdr:col>
      <xdr:colOff>228600</xdr:colOff>
      <xdr:row>2</xdr:row>
      <xdr:rowOff>0</xdr:rowOff>
    </xdr:to>
    <xdr:pic>
      <xdr:nvPicPr>
        <xdr:cNvPr id="3083" name="siteLogo" descr="SE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50" y="314325"/>
          <a:ext cx="1714500" cy="6191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4</xdr:col>
      <xdr:colOff>438150</xdr:colOff>
      <xdr:row>2</xdr:row>
      <xdr:rowOff>0</xdr:rowOff>
    </xdr:to>
    <xdr:pic>
      <xdr:nvPicPr>
        <xdr:cNvPr id="7179" name="siteLogo" descr="SE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50" y="314325"/>
          <a:ext cx="1714500" cy="6191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4</xdr:col>
      <xdr:colOff>523875</xdr:colOff>
      <xdr:row>2</xdr:row>
      <xdr:rowOff>0</xdr:rowOff>
    </xdr:to>
    <xdr:pic>
      <xdr:nvPicPr>
        <xdr:cNvPr id="2062" name="siteLogo" descr="SE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50" y="314325"/>
          <a:ext cx="1714500" cy="6191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19050</xdr:colOff>
      <xdr:row>1</xdr:row>
      <xdr:rowOff>85725</xdr:rowOff>
    </xdr:from>
    <xdr:to>
      <xdr:col>4</xdr:col>
      <xdr:colOff>523875</xdr:colOff>
      <xdr:row>1</xdr:row>
      <xdr:rowOff>704850</xdr:rowOff>
    </xdr:to>
    <xdr:pic>
      <xdr:nvPicPr>
        <xdr:cNvPr id="12304" name="siteLogo" descr="SEI logo">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9550" y="314325"/>
          <a:ext cx="1714500" cy="619125"/>
        </a:xfrm>
        <a:prstGeom prst="rect">
          <a:avLst/>
        </a:prstGeom>
        <a:noFill/>
        <a:ln w="9525">
          <a:noFill/>
          <a:miter lim="800000"/>
          <a:headEnd/>
          <a:tailEnd/>
        </a:ln>
      </xdr:spPr>
    </xdr:pic>
    <xdr:clientData/>
  </xdr:twoCellAnchor>
  <xdr:twoCellAnchor editAs="oneCell">
    <xdr:from>
      <xdr:col>2</xdr:col>
      <xdr:colOff>28575</xdr:colOff>
      <xdr:row>2</xdr:row>
      <xdr:rowOff>866775</xdr:rowOff>
    </xdr:from>
    <xdr:to>
      <xdr:col>11</xdr:col>
      <xdr:colOff>76200</xdr:colOff>
      <xdr:row>3</xdr:row>
      <xdr:rowOff>9525</xdr:rowOff>
    </xdr:to>
    <xdr:pic>
      <xdr:nvPicPr>
        <xdr:cNvPr id="12305" name="Picture 3" descr="ACA About The ACA">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219075" y="1895475"/>
          <a:ext cx="5248275" cy="657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e.aeat.com/DOCUME~1/PAUL_S~1/LOCALS~1/Temp/XPgrpwise/Database%2007-08-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ACE Codes (Subset)"/>
      <sheetName val="LIEN Sites 2004"/>
      <sheetName val="Source Table"/>
      <sheetName val="Questions"/>
      <sheetName val="Industry"/>
      <sheetName val="Geography"/>
      <sheetName val="Sources"/>
      <sheetName val="Data Quality"/>
    </sheetNames>
    <sheetDataSet>
      <sheetData sheetId="0"/>
      <sheetData sheetId="1"/>
      <sheetData sheetId="2"/>
      <sheetData sheetId="3"/>
      <sheetData sheetId="4"/>
      <sheetData sheetId="5"/>
      <sheetData sheetId="6">
        <row r="2">
          <cell r="F2" t="str">
            <v>Data Source</v>
          </cell>
          <cell r="H2" t="str">
            <v>Comment</v>
          </cell>
        </row>
        <row r="3">
          <cell r="F3" t="str">
            <v>ESB (Retail Market Design Service)</v>
          </cell>
          <cell r="H3" t="str">
            <v>No Comment!</v>
          </cell>
        </row>
        <row r="4">
          <cell r="F4" t="str">
            <v>EU ETS 2005 CO2 Emissions (EPA)</v>
          </cell>
          <cell r="H4" t="str">
            <v/>
          </cell>
        </row>
        <row r="5">
          <cell r="F5" t="str">
            <v>GPRO Eligible Customer List (BGÉ)</v>
          </cell>
          <cell r="H5" t="str">
            <v/>
          </cell>
        </row>
        <row r="6">
          <cell r="F6" t="str">
            <v>LIEN 2004 Primary Energy Breakdown (SEI)</v>
          </cell>
          <cell r="H6" t="str">
            <v/>
          </cell>
        </row>
        <row r="7">
          <cell r="F7" t="str">
            <v/>
          </cell>
          <cell r="H7" t="str">
            <v/>
          </cell>
        </row>
        <row r="8">
          <cell r="F8" t="str">
            <v/>
          </cell>
          <cell r="H8" t="str">
            <v/>
          </cell>
        </row>
        <row r="9">
          <cell r="F9" t="str">
            <v/>
          </cell>
          <cell r="H9" t="str">
            <v/>
          </cell>
        </row>
        <row r="10">
          <cell r="F10" t="str">
            <v/>
          </cell>
          <cell r="H10" t="str">
            <v/>
          </cell>
        </row>
        <row r="11">
          <cell r="F11" t="str">
            <v/>
          </cell>
          <cell r="H11" t="str">
            <v/>
          </cell>
        </row>
        <row r="12">
          <cell r="F12" t="str">
            <v/>
          </cell>
          <cell r="H12" t="str">
            <v/>
          </cell>
        </row>
        <row r="13">
          <cell r="F13" t="str">
            <v/>
          </cell>
          <cell r="H13" t="str">
            <v/>
          </cell>
        </row>
        <row r="14">
          <cell r="F14" t="str">
            <v/>
          </cell>
          <cell r="H14" t="str">
            <v/>
          </cell>
        </row>
        <row r="15">
          <cell r="F15" t="str">
            <v/>
          </cell>
          <cell r="H15" t="str">
            <v/>
          </cell>
        </row>
        <row r="16">
          <cell r="F16" t="str">
            <v/>
          </cell>
          <cell r="H16" t="str">
            <v/>
          </cell>
        </row>
        <row r="17">
          <cell r="F17" t="str">
            <v/>
          </cell>
          <cell r="H17" t="str">
            <v/>
          </cell>
        </row>
        <row r="18">
          <cell r="F18" t="str">
            <v/>
          </cell>
          <cell r="H18" t="str">
            <v/>
          </cell>
        </row>
        <row r="19">
          <cell r="F19" t="str">
            <v/>
          </cell>
          <cell r="H19" t="str">
            <v/>
          </cell>
        </row>
        <row r="20">
          <cell r="F20" t="str">
            <v/>
          </cell>
          <cell r="H20" t="str">
            <v/>
          </cell>
        </row>
        <row r="21">
          <cell r="F21" t="str">
            <v/>
          </cell>
          <cell r="H21" t="str">
            <v/>
          </cell>
        </row>
        <row r="22">
          <cell r="F22" t="str">
            <v/>
          </cell>
          <cell r="H22" t="str">
            <v/>
          </cell>
        </row>
        <row r="23">
          <cell r="F23" t="str">
            <v/>
          </cell>
          <cell r="H23" t="str">
            <v/>
          </cell>
        </row>
        <row r="24">
          <cell r="F24" t="str">
            <v/>
          </cell>
          <cell r="H24" t="str">
            <v/>
          </cell>
        </row>
        <row r="25">
          <cell r="F25" t="str">
            <v/>
          </cell>
          <cell r="H25" t="str">
            <v/>
          </cell>
        </row>
        <row r="26">
          <cell r="F26" t="str">
            <v/>
          </cell>
          <cell r="H26" t="str">
            <v/>
          </cell>
        </row>
        <row r="27">
          <cell r="F27" t="str">
            <v/>
          </cell>
          <cell r="H27" t="str">
            <v/>
          </cell>
        </row>
        <row r="28">
          <cell r="F28" t="str">
            <v/>
          </cell>
          <cell r="H28" t="str">
            <v/>
          </cell>
        </row>
        <row r="29">
          <cell r="F29" t="str">
            <v/>
          </cell>
          <cell r="H29" t="str">
            <v/>
          </cell>
        </row>
        <row r="30">
          <cell r="F30" t="str">
            <v/>
          </cell>
          <cell r="H30" t="str">
            <v/>
          </cell>
        </row>
        <row r="31">
          <cell r="F31" t="str">
            <v/>
          </cell>
          <cell r="H31" t="str">
            <v/>
          </cell>
        </row>
        <row r="32">
          <cell r="F32" t="str">
            <v/>
          </cell>
          <cell r="H32" t="str">
            <v/>
          </cell>
        </row>
        <row r="33">
          <cell r="F33" t="str">
            <v/>
          </cell>
          <cell r="H33" t="str">
            <v/>
          </cell>
        </row>
        <row r="34">
          <cell r="F34" t="str">
            <v/>
          </cell>
          <cell r="H34" t="str">
            <v/>
          </cell>
        </row>
        <row r="35">
          <cell r="F35" t="str">
            <v/>
          </cell>
          <cell r="H35" t="str">
            <v/>
          </cell>
        </row>
        <row r="36">
          <cell r="F36" t="str">
            <v/>
          </cell>
          <cell r="H36" t="str">
            <v/>
          </cell>
        </row>
        <row r="37">
          <cell r="F37" t="str">
            <v/>
          </cell>
          <cell r="H37" t="str">
            <v/>
          </cell>
        </row>
        <row r="38">
          <cell r="F38" t="str">
            <v/>
          </cell>
          <cell r="H38" t="str">
            <v/>
          </cell>
        </row>
        <row r="39">
          <cell r="F39" t="str">
            <v/>
          </cell>
          <cell r="H39" t="str">
            <v/>
          </cell>
        </row>
        <row r="40">
          <cell r="F40" t="str">
            <v/>
          </cell>
          <cell r="H40" t="str">
            <v/>
          </cell>
        </row>
        <row r="41">
          <cell r="F41" t="str">
            <v/>
          </cell>
          <cell r="H41" t="str">
            <v/>
          </cell>
        </row>
        <row r="42">
          <cell r="F42" t="str">
            <v/>
          </cell>
          <cell r="H42" t="str">
            <v/>
          </cell>
        </row>
        <row r="43">
          <cell r="F43" t="str">
            <v/>
          </cell>
          <cell r="H43" t="str">
            <v/>
          </cell>
        </row>
        <row r="44">
          <cell r="F44" t="str">
            <v/>
          </cell>
          <cell r="H44" t="str">
            <v/>
          </cell>
        </row>
        <row r="45">
          <cell r="F45" t="str">
            <v/>
          </cell>
          <cell r="H45" t="str">
            <v/>
          </cell>
        </row>
        <row r="46">
          <cell r="F46" t="str">
            <v/>
          </cell>
          <cell r="H46" t="str">
            <v/>
          </cell>
        </row>
        <row r="47">
          <cell r="F47" t="str">
            <v/>
          </cell>
          <cell r="H47" t="str">
            <v/>
          </cell>
        </row>
        <row r="48">
          <cell r="F48" t="str">
            <v/>
          </cell>
          <cell r="H48" t="str">
            <v/>
          </cell>
        </row>
        <row r="49">
          <cell r="F49" t="str">
            <v/>
          </cell>
          <cell r="H49" t="str">
            <v/>
          </cell>
        </row>
        <row r="50">
          <cell r="F50" t="str">
            <v/>
          </cell>
          <cell r="H50" t="str">
            <v/>
          </cell>
        </row>
        <row r="51">
          <cell r="F51" t="str">
            <v/>
          </cell>
          <cell r="H51" t="str">
            <v/>
          </cell>
        </row>
        <row r="52">
          <cell r="F52" t="str">
            <v/>
          </cell>
          <cell r="H52" t="str">
            <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ai.ie/Your_Business/" TargetMode="External"/><Relationship Id="rId2" Type="http://schemas.openxmlformats.org/officeDocument/2006/relationships/hyperlink" Target="http://www.seai.ie/Your_Business/Public_Sector/Public_Sector_Programme/Obligations_and_Targets/Obligations_and_Targets.html" TargetMode="External"/><Relationship Id="rId1" Type="http://schemas.openxmlformats.org/officeDocument/2006/relationships/hyperlink" Target="http://www.seai.ie/energyma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3"/>
  </sheetPr>
  <dimension ref="B1:M34"/>
  <sheetViews>
    <sheetView showGridLines="0" tabSelected="1" workbookViewId="0"/>
  </sheetViews>
  <sheetFormatPr defaultRowHeight="12.75"/>
  <cols>
    <col min="1" max="2" width="1.42578125" style="97" customWidth="1"/>
    <col min="3" max="3" width="3.28515625" style="97" customWidth="1"/>
    <col min="4" max="4" width="20.42578125" style="97" customWidth="1"/>
    <col min="5" max="11" width="11.85546875" style="97" customWidth="1"/>
    <col min="12" max="12" width="1.42578125" style="97" customWidth="1"/>
    <col min="13" max="16384" width="9.140625" style="97"/>
  </cols>
  <sheetData>
    <row r="1" spans="2:13" ht="3.75" customHeight="1" thickBot="1"/>
    <row r="2" spans="2:13" ht="13.5" thickTop="1">
      <c r="B2" s="98"/>
      <c r="C2" s="99"/>
      <c r="D2" s="99"/>
      <c r="E2" s="99"/>
      <c r="F2" s="99"/>
      <c r="G2" s="99"/>
      <c r="H2" s="99"/>
      <c r="I2" s="99"/>
      <c r="J2" s="99"/>
      <c r="K2" s="99"/>
      <c r="L2" s="100"/>
    </row>
    <row r="3" spans="2:13">
      <c r="B3" s="101"/>
      <c r="C3" s="102"/>
      <c r="D3" s="102"/>
      <c r="E3" s="102"/>
      <c r="F3" s="102"/>
      <c r="G3" s="102"/>
      <c r="H3" s="102"/>
      <c r="I3" s="102"/>
      <c r="J3" s="102"/>
      <c r="K3" s="102"/>
      <c r="L3" s="103"/>
    </row>
    <row r="4" spans="2:13">
      <c r="B4" s="101"/>
      <c r="C4" s="102"/>
      <c r="D4" s="102"/>
      <c r="E4" s="102"/>
      <c r="F4" s="102"/>
      <c r="G4" s="102"/>
      <c r="H4" s="102"/>
      <c r="I4" s="102"/>
      <c r="J4" s="102"/>
      <c r="K4" s="102"/>
      <c r="L4" s="103"/>
    </row>
    <row r="5" spans="2:13">
      <c r="B5" s="101"/>
      <c r="C5" s="102"/>
      <c r="D5" s="102"/>
      <c r="E5" s="102"/>
      <c r="F5" s="102"/>
      <c r="G5" s="102"/>
      <c r="H5" s="102"/>
      <c r="I5" s="102"/>
      <c r="J5" s="102"/>
      <c r="K5" s="102"/>
      <c r="L5" s="103"/>
    </row>
    <row r="6" spans="2:13">
      <c r="B6" s="101"/>
      <c r="C6" s="102"/>
      <c r="D6" s="102"/>
      <c r="E6" s="102"/>
      <c r="F6" s="102"/>
      <c r="G6" s="102"/>
      <c r="H6" s="102"/>
      <c r="I6" s="102"/>
      <c r="J6" s="102"/>
      <c r="K6" s="102"/>
      <c r="L6" s="103"/>
    </row>
    <row r="7" spans="2:13">
      <c r="B7" s="101"/>
      <c r="C7" s="102"/>
      <c r="D7" s="102"/>
      <c r="E7" s="102"/>
      <c r="F7" s="102"/>
      <c r="G7" s="102"/>
      <c r="H7" s="102"/>
      <c r="I7" s="102"/>
      <c r="J7" s="102"/>
      <c r="K7" s="102"/>
      <c r="L7" s="103"/>
    </row>
    <row r="8" spans="2:13">
      <c r="B8" s="101"/>
      <c r="C8" s="102"/>
      <c r="D8" s="102"/>
      <c r="E8" s="102"/>
      <c r="F8" s="102"/>
      <c r="G8" s="102"/>
      <c r="H8" s="102"/>
      <c r="I8" s="102"/>
      <c r="J8" s="102"/>
      <c r="K8" s="102"/>
      <c r="L8" s="103"/>
    </row>
    <row r="9" spans="2:13">
      <c r="B9" s="101"/>
      <c r="C9" s="102"/>
      <c r="D9" s="102"/>
      <c r="E9" s="102"/>
      <c r="F9" s="102"/>
      <c r="G9" s="102"/>
      <c r="H9" s="102"/>
      <c r="I9" s="102"/>
      <c r="J9" s="102"/>
      <c r="K9" s="102"/>
      <c r="L9" s="103"/>
    </row>
    <row r="10" spans="2:13" ht="21" customHeight="1">
      <c r="B10" s="101"/>
      <c r="C10" s="183" t="s">
        <v>128</v>
      </c>
      <c r="D10" s="183"/>
      <c r="E10" s="183"/>
      <c r="F10" s="183"/>
      <c r="G10" s="183"/>
      <c r="H10" s="183"/>
      <c r="I10" s="183"/>
      <c r="J10" s="183"/>
      <c r="K10" s="183"/>
      <c r="L10" s="103"/>
    </row>
    <row r="11" spans="2:13">
      <c r="B11" s="101"/>
      <c r="C11" s="102"/>
      <c r="D11" s="102"/>
      <c r="E11" s="102"/>
      <c r="F11" s="102"/>
      <c r="G11" s="102"/>
      <c r="H11" s="102"/>
      <c r="I11" s="102"/>
      <c r="J11" s="102"/>
      <c r="K11" s="102"/>
      <c r="L11" s="103"/>
    </row>
    <row r="12" spans="2:13" ht="21" customHeight="1">
      <c r="B12" s="101"/>
      <c r="C12" s="183" t="s">
        <v>158</v>
      </c>
      <c r="D12" s="183"/>
      <c r="E12" s="183"/>
      <c r="F12" s="183"/>
      <c r="G12" s="183"/>
      <c r="H12" s="183"/>
      <c r="I12" s="183"/>
      <c r="J12" s="183"/>
      <c r="K12" s="183"/>
      <c r="L12" s="103"/>
    </row>
    <row r="13" spans="2:13">
      <c r="B13" s="101"/>
      <c r="C13" s="102"/>
      <c r="D13" s="102"/>
      <c r="E13" s="102"/>
      <c r="F13" s="102"/>
      <c r="G13" s="102"/>
      <c r="H13" s="102"/>
      <c r="I13" s="102"/>
      <c r="J13" s="102"/>
      <c r="K13" s="104" t="str">
        <f>"Version "&amp;(MAX(Version!A:A))</f>
        <v>Version 4</v>
      </c>
      <c r="L13" s="103"/>
    </row>
    <row r="14" spans="2:13" s="105" customFormat="1" ht="35.25" customHeight="1">
      <c r="B14" s="106"/>
      <c r="C14" s="184" t="s">
        <v>139</v>
      </c>
      <c r="D14" s="185"/>
      <c r="E14" s="185"/>
      <c r="F14" s="185"/>
      <c r="G14" s="185"/>
      <c r="H14" s="185"/>
      <c r="I14" s="185"/>
      <c r="J14" s="185"/>
      <c r="K14" s="185"/>
      <c r="L14" s="107"/>
      <c r="M14" s="97"/>
    </row>
    <row r="15" spans="2:13" ht="6" customHeight="1">
      <c r="B15" s="101"/>
      <c r="C15" s="102"/>
      <c r="D15" s="102"/>
      <c r="E15" s="102"/>
      <c r="F15" s="102"/>
      <c r="G15" s="102"/>
      <c r="H15" s="102"/>
      <c r="I15" s="102"/>
      <c r="J15" s="102"/>
      <c r="K15" s="102"/>
      <c r="L15" s="103"/>
    </row>
    <row r="16" spans="2:13" s="105" customFormat="1" ht="50.25" customHeight="1">
      <c r="B16" s="106"/>
      <c r="C16" s="184" t="s">
        <v>142</v>
      </c>
      <c r="D16" s="185"/>
      <c r="E16" s="185"/>
      <c r="F16" s="185"/>
      <c r="G16" s="185"/>
      <c r="H16" s="185"/>
      <c r="I16" s="185"/>
      <c r="J16" s="185"/>
      <c r="K16" s="185"/>
      <c r="L16" s="107"/>
      <c r="M16" s="97"/>
    </row>
    <row r="17" spans="2:13" ht="6" customHeight="1">
      <c r="B17" s="101"/>
      <c r="C17" s="102"/>
      <c r="D17" s="102"/>
      <c r="E17" s="102"/>
      <c r="F17" s="102"/>
      <c r="G17" s="102"/>
      <c r="H17" s="102"/>
      <c r="I17" s="102"/>
      <c r="J17" s="102"/>
      <c r="K17" s="102"/>
      <c r="L17" s="103"/>
    </row>
    <row r="18" spans="2:13" s="105" customFormat="1" ht="22.5" customHeight="1">
      <c r="B18" s="106"/>
      <c r="C18" s="108" t="s">
        <v>130</v>
      </c>
      <c r="D18" s="109"/>
      <c r="E18" s="109"/>
      <c r="F18" s="109"/>
      <c r="G18" s="109"/>
      <c r="H18" s="109"/>
      <c r="I18" s="109"/>
      <c r="J18" s="109"/>
      <c r="K18" s="109"/>
      <c r="L18" s="107"/>
      <c r="M18" s="97"/>
    </row>
    <row r="19" spans="2:13" s="105" customFormat="1" ht="19.5" customHeight="1">
      <c r="B19" s="106"/>
      <c r="C19" s="182" t="s">
        <v>131</v>
      </c>
      <c r="D19" s="182"/>
      <c r="E19" s="182"/>
      <c r="F19" s="182"/>
      <c r="G19" s="182"/>
      <c r="H19" s="182"/>
      <c r="I19" s="182"/>
      <c r="J19" s="182"/>
      <c r="K19" s="182"/>
      <c r="L19" s="107"/>
      <c r="M19" s="97"/>
    </row>
    <row r="20" spans="2:13" s="105" customFormat="1" ht="19.5" customHeight="1">
      <c r="B20" s="106"/>
      <c r="C20" s="182" t="s">
        <v>132</v>
      </c>
      <c r="D20" s="182"/>
      <c r="E20" s="182"/>
      <c r="F20" s="182"/>
      <c r="G20" s="182"/>
      <c r="H20" s="182"/>
      <c r="I20" s="182"/>
      <c r="J20" s="182"/>
      <c r="K20" s="182"/>
      <c r="L20" s="107"/>
      <c r="M20" s="97"/>
    </row>
    <row r="21" spans="2:13" s="105" customFormat="1" ht="19.5" customHeight="1">
      <c r="B21" s="106"/>
      <c r="C21" s="182" t="s">
        <v>133</v>
      </c>
      <c r="D21" s="182"/>
      <c r="E21" s="182"/>
      <c r="F21" s="182"/>
      <c r="G21" s="182"/>
      <c r="H21" s="182"/>
      <c r="I21" s="182"/>
      <c r="J21" s="182"/>
      <c r="K21" s="182"/>
      <c r="L21" s="107"/>
      <c r="M21" s="97"/>
    </row>
    <row r="22" spans="2:13" ht="6" customHeight="1">
      <c r="B22" s="101"/>
      <c r="C22" s="102"/>
      <c r="D22" s="102"/>
      <c r="E22" s="102"/>
      <c r="F22" s="102"/>
      <c r="G22" s="102"/>
      <c r="H22" s="102"/>
      <c r="I22" s="102"/>
      <c r="J22" s="102"/>
      <c r="K22" s="102"/>
      <c r="L22" s="103"/>
    </row>
    <row r="23" spans="2:13" s="105" customFormat="1" ht="22.5" customHeight="1">
      <c r="B23" s="106"/>
      <c r="C23" s="108" t="s">
        <v>134</v>
      </c>
      <c r="D23" s="109"/>
      <c r="E23" s="109"/>
      <c r="F23" s="109"/>
      <c r="G23" s="109"/>
      <c r="H23" s="109"/>
      <c r="I23" s="109"/>
      <c r="J23" s="109"/>
      <c r="K23" s="109"/>
      <c r="L23" s="107"/>
      <c r="M23" s="97"/>
    </row>
    <row r="24" spans="2:13" s="105" customFormat="1" ht="19.5" customHeight="1">
      <c r="B24" s="106"/>
      <c r="C24" s="115" t="s">
        <v>129</v>
      </c>
      <c r="D24" s="182" t="s">
        <v>140</v>
      </c>
      <c r="E24" s="182"/>
      <c r="F24" s="182"/>
      <c r="G24" s="182"/>
      <c r="H24" s="182"/>
      <c r="I24" s="182"/>
      <c r="J24" s="182"/>
      <c r="K24" s="182"/>
      <c r="L24" s="107"/>
      <c r="M24" s="97"/>
    </row>
    <row r="25" spans="2:13" s="105" customFormat="1" ht="19.5" customHeight="1">
      <c r="B25" s="106"/>
      <c r="C25" s="115" t="s">
        <v>129</v>
      </c>
      <c r="D25" s="182" t="s">
        <v>141</v>
      </c>
      <c r="E25" s="182"/>
      <c r="F25" s="182"/>
      <c r="G25" s="182"/>
      <c r="H25" s="182"/>
      <c r="I25" s="182"/>
      <c r="J25" s="182"/>
      <c r="K25" s="182"/>
      <c r="L25" s="107"/>
      <c r="M25" s="97"/>
    </row>
    <row r="26" spans="2:13" ht="6" customHeight="1">
      <c r="B26" s="101"/>
      <c r="C26" s="102"/>
      <c r="D26" s="102"/>
      <c r="E26" s="102"/>
      <c r="F26" s="102"/>
      <c r="G26" s="102"/>
      <c r="H26" s="102"/>
      <c r="I26" s="102"/>
      <c r="J26" s="102"/>
      <c r="K26" s="102"/>
      <c r="L26" s="103"/>
    </row>
    <row r="27" spans="2:13" s="105" customFormat="1" ht="22.5" customHeight="1">
      <c r="B27" s="106"/>
      <c r="C27" s="108" t="s">
        <v>135</v>
      </c>
      <c r="D27" s="109"/>
      <c r="E27" s="109"/>
      <c r="F27" s="109"/>
      <c r="G27" s="109"/>
      <c r="H27" s="109"/>
      <c r="I27" s="109"/>
      <c r="J27" s="109"/>
      <c r="K27" s="109"/>
      <c r="L27" s="107"/>
      <c r="M27" s="97"/>
    </row>
    <row r="28" spans="2:13" s="105" customFormat="1" ht="22.5" customHeight="1">
      <c r="B28" s="106"/>
      <c r="C28" s="181" t="s">
        <v>136</v>
      </c>
      <c r="D28" s="181"/>
      <c r="E28" s="181"/>
      <c r="F28" s="181"/>
      <c r="G28" s="181"/>
      <c r="H28" s="181"/>
      <c r="I28" s="181"/>
      <c r="J28" s="181"/>
      <c r="K28" s="181"/>
      <c r="L28" s="107"/>
      <c r="M28" s="97"/>
    </row>
    <row r="29" spans="2:13" s="105" customFormat="1" ht="22.5" customHeight="1">
      <c r="B29" s="106"/>
      <c r="C29" s="181" t="s">
        <v>137</v>
      </c>
      <c r="D29" s="181"/>
      <c r="E29" s="181"/>
      <c r="F29" s="181"/>
      <c r="G29" s="181"/>
      <c r="H29" s="181"/>
      <c r="I29" s="181"/>
      <c r="J29" s="181"/>
      <c r="K29" s="181"/>
      <c r="L29" s="107"/>
      <c r="M29" s="97"/>
    </row>
    <row r="30" spans="2:13" s="105" customFormat="1" ht="22.5" customHeight="1">
      <c r="B30" s="106"/>
      <c r="C30" s="181" t="s">
        <v>138</v>
      </c>
      <c r="D30" s="181"/>
      <c r="E30" s="181"/>
      <c r="F30" s="181"/>
      <c r="G30" s="181"/>
      <c r="H30" s="181"/>
      <c r="I30" s="181"/>
      <c r="J30" s="181"/>
      <c r="K30" s="181"/>
      <c r="L30" s="107"/>
      <c r="M30" s="97"/>
    </row>
    <row r="31" spans="2:13" ht="13.5" thickBot="1">
      <c r="B31" s="110"/>
      <c r="C31" s="111"/>
      <c r="D31" s="112"/>
      <c r="E31" s="112"/>
      <c r="F31" s="112"/>
      <c r="G31" s="112"/>
      <c r="H31" s="112"/>
      <c r="I31" s="112"/>
      <c r="J31" s="112"/>
      <c r="K31" s="112"/>
      <c r="L31" s="113"/>
    </row>
    <row r="32" spans="2:13" ht="13.5" thickTop="1"/>
    <row r="33" spans="3:3" ht="15">
      <c r="C33" s="114"/>
    </row>
    <row r="34" spans="3:3" ht="15">
      <c r="C34" s="114"/>
    </row>
  </sheetData>
  <mergeCells count="12">
    <mergeCell ref="C19:K19"/>
    <mergeCell ref="C20:K20"/>
    <mergeCell ref="C21:K21"/>
    <mergeCell ref="C10:K10"/>
    <mergeCell ref="C12:K12"/>
    <mergeCell ref="C14:K14"/>
    <mergeCell ref="C16:K16"/>
    <mergeCell ref="C28:K28"/>
    <mergeCell ref="C29:K29"/>
    <mergeCell ref="C30:K30"/>
    <mergeCell ref="D25:K25"/>
    <mergeCell ref="D24:K24"/>
  </mergeCells>
  <hyperlinks>
    <hyperlink ref="C28:K28" r:id="rId1" display=" - There is extensive guidance on all twenty Energy MAP steps at www.seai.ie/energymap (click here)"/>
    <hyperlink ref="C29:K29" r:id="rId2" display=" - Click here to see SEAI's suite of supports to help public bodies reach their 33% energy-efficiency targets by 2020"/>
    <hyperlink ref="C30:K30" r:id="rId3" display=" - Click here to see SEAI's suite of supports to help public bodies reach their 33% energy-efficiency targets by 202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sheetPr enableFormatConditionsCalculation="0">
    <tabColor theme="3"/>
  </sheetPr>
  <dimension ref="A1:G32"/>
  <sheetViews>
    <sheetView showGridLines="0" zoomScaleNormal="100" zoomScaleSheetLayoutView="85" workbookViewId="0"/>
  </sheetViews>
  <sheetFormatPr defaultRowHeight="12.75"/>
  <cols>
    <col min="1" max="1" width="1.5703125" style="3" customWidth="1"/>
    <col min="2" max="2" width="0.7109375" style="3" customWidth="1"/>
    <col min="3" max="3" width="3" style="7" customWidth="1"/>
    <col min="4" max="4" width="28" style="3" customWidth="1"/>
    <col min="5" max="5" width="81.5703125" style="6" customWidth="1"/>
    <col min="6" max="6" width="0.85546875" customWidth="1"/>
    <col min="7" max="7" width="2.7109375" customWidth="1"/>
  </cols>
  <sheetData>
    <row r="1" spans="1:7" ht="4.5" customHeight="1" thickBot="1"/>
    <row r="2" spans="1:7" ht="55.5" customHeight="1">
      <c r="A2" s="4"/>
      <c r="B2" s="116"/>
      <c r="C2" s="117"/>
      <c r="D2" s="118"/>
      <c r="E2" s="119" t="s">
        <v>41</v>
      </c>
      <c r="F2" s="120"/>
    </row>
    <row r="3" spans="1:7" ht="3.75" customHeight="1">
      <c r="A3" s="2"/>
      <c r="B3" s="121"/>
      <c r="C3" s="8"/>
      <c r="D3" s="2"/>
      <c r="E3" s="10"/>
      <c r="F3" s="122"/>
    </row>
    <row r="4" spans="1:7" ht="111.75" customHeight="1">
      <c r="B4" s="123"/>
      <c r="C4" s="9">
        <v>1</v>
      </c>
      <c r="D4" s="186" t="s">
        <v>122</v>
      </c>
      <c r="E4" s="187"/>
      <c r="F4" s="122"/>
    </row>
    <row r="5" spans="1:7" ht="3.75" customHeight="1">
      <c r="B5" s="123"/>
      <c r="C5" s="9"/>
      <c r="D5" s="10"/>
      <c r="E5" s="11"/>
      <c r="F5" s="122"/>
    </row>
    <row r="6" spans="1:7" ht="88.5" customHeight="1">
      <c r="B6" s="123"/>
      <c r="C6" s="9">
        <v>2</v>
      </c>
      <c r="D6" s="188" t="s">
        <v>37</v>
      </c>
      <c r="E6" s="189"/>
      <c r="F6" s="122"/>
    </row>
    <row r="7" spans="1:7" ht="3.75" customHeight="1">
      <c r="B7" s="123"/>
      <c r="C7" s="9"/>
      <c r="E7" s="10"/>
      <c r="F7" s="122"/>
    </row>
    <row r="8" spans="1:7" ht="33" customHeight="1">
      <c r="B8" s="123"/>
      <c r="C8" s="9">
        <v>3</v>
      </c>
      <c r="D8" s="188" t="s">
        <v>13</v>
      </c>
      <c r="E8" s="189"/>
      <c r="F8" s="122"/>
    </row>
    <row r="9" spans="1:7" ht="3.75" customHeight="1">
      <c r="B9" s="123"/>
      <c r="C9" s="9"/>
      <c r="D9" s="10"/>
      <c r="E9" s="10"/>
      <c r="F9" s="122"/>
    </row>
    <row r="10" spans="1:7" ht="32.25" customHeight="1">
      <c r="B10" s="123"/>
      <c r="C10" s="9">
        <v>4</v>
      </c>
      <c r="D10" s="188" t="s">
        <v>38</v>
      </c>
      <c r="E10" s="189"/>
      <c r="F10" s="122"/>
    </row>
    <row r="11" spans="1:7" ht="3.75" customHeight="1">
      <c r="B11" s="123"/>
      <c r="C11" s="9"/>
      <c r="D11" s="10"/>
      <c r="E11" s="11"/>
      <c r="F11" s="122"/>
    </row>
    <row r="12" spans="1:7" ht="18" customHeight="1">
      <c r="B12" s="123"/>
      <c r="C12" s="9">
        <v>5</v>
      </c>
      <c r="D12" s="188" t="s">
        <v>39</v>
      </c>
      <c r="E12" s="189"/>
      <c r="F12" s="122"/>
    </row>
    <row r="13" spans="1:7" ht="3.75" customHeight="1">
      <c r="B13" s="123"/>
      <c r="C13" s="9"/>
      <c r="D13" s="10"/>
      <c r="E13" s="10"/>
      <c r="F13" s="122"/>
    </row>
    <row r="14" spans="1:7" ht="30.75" customHeight="1">
      <c r="B14" s="123"/>
      <c r="C14" s="9">
        <v>6</v>
      </c>
      <c r="D14" s="188" t="s">
        <v>36</v>
      </c>
      <c r="E14" s="189"/>
      <c r="F14" s="122"/>
    </row>
    <row r="15" spans="1:7" ht="3.75" customHeight="1">
      <c r="B15" s="123"/>
      <c r="C15" s="9"/>
      <c r="D15" s="10"/>
      <c r="E15" s="10"/>
      <c r="F15" s="122"/>
    </row>
    <row r="16" spans="1:7" ht="30.75" customHeight="1">
      <c r="B16" s="123"/>
      <c r="C16" s="9">
        <v>7</v>
      </c>
      <c r="D16" s="188" t="s">
        <v>14</v>
      </c>
      <c r="E16" s="189"/>
      <c r="F16" s="122"/>
      <c r="G16" s="78"/>
    </row>
    <row r="17" spans="1:7" ht="3.75" customHeight="1">
      <c r="B17" s="123"/>
      <c r="C17" s="9"/>
      <c r="D17" s="10"/>
      <c r="E17" s="10"/>
      <c r="F17" s="122"/>
      <c r="G17" s="78"/>
    </row>
    <row r="18" spans="1:7" ht="36" customHeight="1">
      <c r="B18" s="123"/>
      <c r="C18" s="9">
        <v>8</v>
      </c>
      <c r="D18" s="188" t="s">
        <v>15</v>
      </c>
      <c r="E18" s="189"/>
      <c r="F18" s="122"/>
      <c r="G18" s="78"/>
    </row>
    <row r="19" spans="1:7" ht="3.75" customHeight="1">
      <c r="B19" s="123"/>
      <c r="C19" s="9"/>
      <c r="D19" s="10"/>
      <c r="E19" s="10"/>
      <c r="F19" s="122"/>
      <c r="G19" s="78"/>
    </row>
    <row r="20" spans="1:7" ht="22.5" customHeight="1">
      <c r="B20" s="123"/>
      <c r="C20" s="9">
        <v>9</v>
      </c>
      <c r="D20" s="188" t="s">
        <v>16</v>
      </c>
      <c r="E20" s="189"/>
      <c r="F20" s="122"/>
      <c r="G20" s="78"/>
    </row>
    <row r="21" spans="1:7" ht="3.75" customHeight="1">
      <c r="B21" s="123"/>
      <c r="C21" s="9"/>
      <c r="D21" s="10"/>
      <c r="E21" s="10"/>
      <c r="F21" s="122"/>
      <c r="G21" s="78"/>
    </row>
    <row r="22" spans="1:7" ht="361.5" customHeight="1">
      <c r="B22" s="123"/>
      <c r="C22" s="9">
        <v>10</v>
      </c>
      <c r="D22" s="186" t="s">
        <v>102</v>
      </c>
      <c r="E22" s="187"/>
      <c r="F22" s="122"/>
      <c r="G22" s="78"/>
    </row>
    <row r="23" spans="1:7" ht="71.25" customHeight="1">
      <c r="B23" s="123"/>
      <c r="C23" s="9">
        <v>11</v>
      </c>
      <c r="D23" s="192" t="s">
        <v>157</v>
      </c>
      <c r="E23" s="193"/>
      <c r="F23" s="122"/>
      <c r="G23" s="78"/>
    </row>
    <row r="24" spans="1:7" ht="3.75" customHeight="1">
      <c r="B24" s="123"/>
      <c r="C24" s="9"/>
      <c r="D24" s="10"/>
      <c r="E24" s="10"/>
      <c r="F24" s="122"/>
      <c r="G24" s="78"/>
    </row>
    <row r="25" spans="1:7" ht="138.75" customHeight="1" thickBot="1">
      <c r="B25" s="124"/>
      <c r="C25" s="125">
        <v>12</v>
      </c>
      <c r="D25" s="190" t="s">
        <v>156</v>
      </c>
      <c r="E25" s="191"/>
      <c r="F25" s="126"/>
    </row>
    <row r="26" spans="1:7">
      <c r="A26" s="5"/>
      <c r="B26" s="5"/>
      <c r="C26" s="5"/>
      <c r="D26" s="5"/>
    </row>
    <row r="27" spans="1:7">
      <c r="A27" s="5"/>
      <c r="B27" s="5"/>
      <c r="C27" s="5"/>
      <c r="D27" s="5"/>
    </row>
    <row r="28" spans="1:7">
      <c r="A28" s="5"/>
      <c r="B28" s="5"/>
      <c r="C28" s="5"/>
      <c r="D28" s="38"/>
    </row>
    <row r="29" spans="1:7">
      <c r="A29" s="5"/>
      <c r="B29" s="5"/>
      <c r="C29" s="5"/>
      <c r="D29" s="38"/>
    </row>
    <row r="30" spans="1:7">
      <c r="A30" s="5"/>
      <c r="B30" s="5"/>
      <c r="C30" s="5"/>
      <c r="D30" s="38"/>
    </row>
    <row r="31" spans="1:7">
      <c r="A31" s="5"/>
      <c r="B31" s="5"/>
      <c r="C31" s="5"/>
      <c r="D31" s="38"/>
    </row>
    <row r="32" spans="1:7">
      <c r="A32" s="5"/>
      <c r="B32" s="5"/>
      <c r="C32" s="5"/>
      <c r="D32" s="5"/>
    </row>
  </sheetData>
  <sheetProtection selectLockedCells="1"/>
  <mergeCells count="12">
    <mergeCell ref="D4:E4"/>
    <mergeCell ref="D8:E8"/>
    <mergeCell ref="D10:E10"/>
    <mergeCell ref="D6:E6"/>
    <mergeCell ref="D25:E25"/>
    <mergeCell ref="D22:E22"/>
    <mergeCell ref="D12:E12"/>
    <mergeCell ref="D20:E20"/>
    <mergeCell ref="D14:E14"/>
    <mergeCell ref="D23:E23"/>
    <mergeCell ref="D16:E16"/>
    <mergeCell ref="D18:E18"/>
  </mergeCells>
  <phoneticPr fontId="2" type="noConversion"/>
  <pageMargins left="0.35433070866141736" right="0.35433070866141736" top="0.98425196850393704" bottom="0.98425196850393704" header="0.51181102362204722" footer="0.51181102362204722"/>
  <pageSetup paperSize="9" scale="71" orientation="portrait" r:id="rId1"/>
  <headerFooter alignWithMargins="0"/>
  <drawing r:id="rId2"/>
  <legacyDrawing r:id="rId3"/>
  <oleObjects>
    <oleObject progId="Visio.Drawing.11" shapeId="1035" r:id="rId4"/>
  </oleObjects>
</worksheet>
</file>

<file path=xl/worksheets/sheet3.xml><?xml version="1.0" encoding="utf-8"?>
<worksheet xmlns="http://schemas.openxmlformats.org/spreadsheetml/2006/main" xmlns:r="http://schemas.openxmlformats.org/officeDocument/2006/relationships">
  <sheetPr enableFormatConditionsCalculation="0">
    <tabColor theme="6" tint="0.39997558519241921"/>
  </sheetPr>
  <dimension ref="B1:N33"/>
  <sheetViews>
    <sheetView zoomScaleNormal="100" zoomScaleSheetLayoutView="85" workbookViewId="0"/>
  </sheetViews>
  <sheetFormatPr defaultRowHeight="12.75"/>
  <cols>
    <col min="1" max="1" width="2.28515625" style="41" customWidth="1"/>
    <col min="2" max="2" width="0.7109375" style="41" customWidth="1"/>
    <col min="3" max="3" width="19.7109375" style="41" customWidth="1"/>
    <col min="4" max="4" width="0.85546875" style="41" customWidth="1"/>
    <col min="5" max="6" width="9.5703125" style="41" customWidth="1"/>
    <col min="7" max="7" width="7" style="41" customWidth="1"/>
    <col min="8" max="13" width="7.7109375" style="41" customWidth="1"/>
    <col min="14" max="14" width="0.7109375" style="41" customWidth="1"/>
    <col min="15" max="15" width="2.28515625" style="41" customWidth="1"/>
    <col min="16" max="16384" width="9.140625" style="41"/>
  </cols>
  <sheetData>
    <row r="1" spans="2:14" ht="18" customHeight="1" thickBot="1">
      <c r="B1" s="96"/>
    </row>
    <row r="2" spans="2:14" s="42" customFormat="1" ht="55.5" customHeight="1">
      <c r="B2" s="146"/>
      <c r="C2" s="147"/>
      <c r="D2" s="147"/>
      <c r="E2" s="148"/>
      <c r="F2" s="205" t="s">
        <v>92</v>
      </c>
      <c r="G2" s="206"/>
      <c r="H2" s="206"/>
      <c r="I2" s="206"/>
      <c r="J2" s="206"/>
      <c r="K2" s="206"/>
      <c r="L2" s="206"/>
      <c r="M2" s="206"/>
      <c r="N2" s="149"/>
    </row>
    <row r="3" spans="2:14" s="43" customFormat="1" ht="58.5" customHeight="1">
      <c r="B3" s="150"/>
      <c r="C3" s="207" t="s">
        <v>76</v>
      </c>
      <c r="D3" s="207"/>
      <c r="E3" s="207"/>
      <c r="F3" s="207"/>
      <c r="G3" s="207"/>
      <c r="H3" s="207"/>
      <c r="I3" s="207"/>
      <c r="J3" s="207"/>
      <c r="K3" s="207"/>
      <c r="L3" s="207"/>
      <c r="M3" s="207"/>
      <c r="N3" s="151"/>
    </row>
    <row r="4" spans="2:14" s="43" customFormat="1" ht="9.75" customHeight="1">
      <c r="B4" s="150"/>
      <c r="C4" s="57"/>
      <c r="D4" s="57"/>
      <c r="E4" s="57"/>
      <c r="F4" s="57"/>
      <c r="G4" s="57"/>
      <c r="H4" s="57"/>
      <c r="I4" s="57"/>
      <c r="J4" s="57"/>
      <c r="K4" s="57"/>
      <c r="L4" s="57"/>
      <c r="M4" s="57"/>
      <c r="N4" s="151"/>
    </row>
    <row r="5" spans="2:14" ht="25.5" customHeight="1">
      <c r="B5" s="152"/>
      <c r="C5" s="200" t="s">
        <v>34</v>
      </c>
      <c r="D5" s="201"/>
      <c r="E5" s="201"/>
      <c r="F5" s="201"/>
      <c r="G5" s="201"/>
      <c r="H5" s="201"/>
      <c r="I5" s="201"/>
      <c r="N5" s="153"/>
    </row>
    <row r="6" spans="2:14" ht="6.75" customHeight="1">
      <c r="B6" s="152"/>
      <c r="C6" s="44"/>
      <c r="D6" s="45"/>
      <c r="E6" s="45"/>
      <c r="F6" s="45"/>
      <c r="G6" s="45"/>
      <c r="H6" s="45"/>
      <c r="I6" s="45"/>
      <c r="N6" s="153"/>
    </row>
    <row r="7" spans="2:14" ht="30" customHeight="1">
      <c r="B7" s="152"/>
      <c r="C7" s="215" t="s">
        <v>145</v>
      </c>
      <c r="D7" s="216"/>
      <c r="E7" s="216"/>
      <c r="F7" s="216"/>
      <c r="G7" s="216"/>
      <c r="H7" s="216"/>
      <c r="I7" s="216"/>
      <c r="J7" s="216"/>
      <c r="K7" s="216"/>
      <c r="L7" s="216"/>
      <c r="M7" s="216"/>
      <c r="N7" s="153"/>
    </row>
    <row r="8" spans="2:14" ht="6.75" customHeight="1">
      <c r="B8" s="152"/>
      <c r="C8" s="46"/>
      <c r="D8" s="46"/>
      <c r="E8" s="46"/>
      <c r="F8" s="46"/>
      <c r="G8" s="46"/>
      <c r="H8" s="46"/>
      <c r="I8" s="46"/>
      <c r="J8" s="46"/>
      <c r="K8" s="46"/>
      <c r="L8" s="46"/>
      <c r="M8" s="46"/>
      <c r="N8" s="151"/>
    </row>
    <row r="9" spans="2:14" ht="20.100000000000001" customHeight="1">
      <c r="B9" s="152"/>
      <c r="C9" s="208" t="s">
        <v>40</v>
      </c>
      <c r="D9" s="209"/>
      <c r="E9" s="145" t="s">
        <v>17</v>
      </c>
      <c r="F9" s="145" t="s">
        <v>18</v>
      </c>
      <c r="G9" s="145" t="s">
        <v>29</v>
      </c>
      <c r="H9" s="210" t="s">
        <v>28</v>
      </c>
      <c r="I9" s="211"/>
      <c r="J9" s="211"/>
      <c r="K9" s="211"/>
      <c r="L9" s="211"/>
      <c r="M9" s="212"/>
      <c r="N9" s="151"/>
    </row>
    <row r="10" spans="2:14" ht="24" customHeight="1">
      <c r="B10" s="152"/>
      <c r="C10" s="68" t="s">
        <v>63</v>
      </c>
      <c r="D10" s="53" t="s">
        <v>33</v>
      </c>
      <c r="E10" s="77">
        <v>45</v>
      </c>
      <c r="F10" s="141"/>
      <c r="G10" s="54" t="s">
        <v>24</v>
      </c>
      <c r="H10" s="213" t="s">
        <v>62</v>
      </c>
      <c r="I10" s="213"/>
      <c r="J10" s="213"/>
      <c r="K10" s="213"/>
      <c r="L10" s="213"/>
      <c r="M10" s="214"/>
      <c r="N10" s="151"/>
    </row>
    <row r="11" spans="2:14" ht="24" customHeight="1">
      <c r="B11" s="152"/>
      <c r="C11" s="68" t="s">
        <v>19</v>
      </c>
      <c r="D11" s="53" t="s">
        <v>33</v>
      </c>
      <c r="E11" s="67">
        <v>0.93700000000000006</v>
      </c>
      <c r="F11" s="142"/>
      <c r="G11" s="48" t="s">
        <v>25</v>
      </c>
      <c r="H11" s="195" t="s">
        <v>101</v>
      </c>
      <c r="I11" s="196"/>
      <c r="J11" s="196"/>
      <c r="K11" s="196"/>
      <c r="L11" s="196"/>
      <c r="M11" s="197"/>
      <c r="N11" s="151"/>
    </row>
    <row r="12" spans="2:14" ht="24" customHeight="1">
      <c r="B12" s="152"/>
      <c r="C12" s="68" t="s">
        <v>22</v>
      </c>
      <c r="D12" s="47" t="s">
        <v>33</v>
      </c>
      <c r="E12" s="24">
        <v>8760</v>
      </c>
      <c r="F12" s="143"/>
      <c r="G12" s="48" t="s">
        <v>55</v>
      </c>
      <c r="H12" s="203" t="s">
        <v>30</v>
      </c>
      <c r="I12" s="203"/>
      <c r="J12" s="203"/>
      <c r="K12" s="203"/>
      <c r="L12" s="203"/>
      <c r="M12" s="204"/>
      <c r="N12" s="151"/>
    </row>
    <row r="13" spans="2:14" ht="24" customHeight="1">
      <c r="B13" s="152"/>
      <c r="C13" s="68" t="s">
        <v>1</v>
      </c>
      <c r="D13" s="53" t="s">
        <v>33</v>
      </c>
      <c r="E13" s="67">
        <v>0.08</v>
      </c>
      <c r="F13" s="142"/>
      <c r="G13" s="48" t="s">
        <v>25</v>
      </c>
      <c r="H13" s="195" t="s">
        <v>2</v>
      </c>
      <c r="I13" s="196"/>
      <c r="J13" s="196"/>
      <c r="K13" s="196"/>
      <c r="L13" s="196"/>
      <c r="M13" s="197"/>
      <c r="N13" s="151"/>
    </row>
    <row r="14" spans="2:14" ht="24" customHeight="1">
      <c r="B14" s="152"/>
      <c r="C14" s="73" t="s">
        <v>77</v>
      </c>
      <c r="D14" s="53" t="s">
        <v>33</v>
      </c>
      <c r="E14" s="70">
        <f>(E10/E11)*E12</f>
        <v>420704.37566702237</v>
      </c>
      <c r="F14" s="70" t="e">
        <f>(F10/F11)*F12</f>
        <v>#DIV/0!</v>
      </c>
      <c r="G14" s="48" t="s">
        <v>49</v>
      </c>
      <c r="H14" s="195" t="s">
        <v>3</v>
      </c>
      <c r="I14" s="196"/>
      <c r="J14" s="196"/>
      <c r="K14" s="196"/>
      <c r="L14" s="196"/>
      <c r="M14" s="197"/>
      <c r="N14" s="151"/>
    </row>
    <row r="15" spans="2:14" ht="24" customHeight="1">
      <c r="B15" s="152"/>
      <c r="C15" s="73" t="s">
        <v>69</v>
      </c>
      <c r="D15" s="53" t="s">
        <v>33</v>
      </c>
      <c r="E15" s="70">
        <f>(E10/E11)*E12*(1-E13)</f>
        <v>387048.02561366057</v>
      </c>
      <c r="F15" s="70" t="e">
        <f>(F10/F11)*F12*(1-F13)</f>
        <v>#DIV/0!</v>
      </c>
      <c r="G15" s="48" t="s">
        <v>49</v>
      </c>
      <c r="H15" s="195" t="s">
        <v>67</v>
      </c>
      <c r="I15" s="196"/>
      <c r="J15" s="196"/>
      <c r="K15" s="196"/>
      <c r="L15" s="196"/>
      <c r="M15" s="197"/>
      <c r="N15" s="151"/>
    </row>
    <row r="16" spans="2:14" ht="24" customHeight="1">
      <c r="B16" s="152"/>
      <c r="C16" s="68" t="s">
        <v>20</v>
      </c>
      <c r="D16" s="55" t="s">
        <v>33</v>
      </c>
      <c r="E16" s="70">
        <f>E14-E15</f>
        <v>33656.350053361792</v>
      </c>
      <c r="F16" s="70" t="e">
        <f>F14-F15</f>
        <v>#DIV/0!</v>
      </c>
      <c r="G16" s="56" t="s">
        <v>49</v>
      </c>
      <c r="H16" s="203" t="s">
        <v>68</v>
      </c>
      <c r="I16" s="203"/>
      <c r="J16" s="203"/>
      <c r="K16" s="203"/>
      <c r="L16" s="203"/>
      <c r="M16" s="204"/>
      <c r="N16" s="153"/>
    </row>
    <row r="17" spans="2:14" ht="24" customHeight="1">
      <c r="B17" s="152"/>
      <c r="C17" s="68" t="s">
        <v>32</v>
      </c>
      <c r="D17" s="55" t="s">
        <v>33</v>
      </c>
      <c r="E17" s="71">
        <v>0.14000000000000001</v>
      </c>
      <c r="F17" s="144"/>
      <c r="G17" s="48" t="s">
        <v>27</v>
      </c>
      <c r="H17" s="203" t="s">
        <v>31</v>
      </c>
      <c r="I17" s="203"/>
      <c r="J17" s="203"/>
      <c r="K17" s="203"/>
      <c r="L17" s="203"/>
      <c r="M17" s="204"/>
      <c r="N17" s="153"/>
    </row>
    <row r="18" spans="2:14" s="52" customFormat="1" ht="24" customHeight="1">
      <c r="B18" s="154"/>
      <c r="C18" s="74" t="s">
        <v>0</v>
      </c>
      <c r="D18" s="49" t="s">
        <v>33</v>
      </c>
      <c r="E18" s="72">
        <f>E16*E17</f>
        <v>4711.8890074706514</v>
      </c>
      <c r="F18" s="72" t="e">
        <f>F16*F17</f>
        <v>#DIV/0!</v>
      </c>
      <c r="G18" s="50" t="s">
        <v>50</v>
      </c>
      <c r="H18" s="198" t="s">
        <v>70</v>
      </c>
      <c r="I18" s="198"/>
      <c r="J18" s="198"/>
      <c r="K18" s="198"/>
      <c r="L18" s="198"/>
      <c r="M18" s="199"/>
      <c r="N18" s="155"/>
    </row>
    <row r="19" spans="2:14" s="52" customFormat="1" ht="14.25" customHeight="1">
      <c r="B19" s="154"/>
      <c r="C19" s="58"/>
      <c r="D19" s="59"/>
      <c r="E19" s="60"/>
      <c r="F19" s="60"/>
      <c r="G19" s="59"/>
      <c r="H19" s="61"/>
      <c r="I19" s="61"/>
      <c r="J19" s="61"/>
      <c r="K19" s="61"/>
      <c r="L19" s="61"/>
      <c r="M19" s="61"/>
      <c r="N19" s="155"/>
    </row>
    <row r="20" spans="2:14" s="52" customFormat="1" ht="18">
      <c r="B20" s="154"/>
      <c r="C20" s="200" t="s">
        <v>35</v>
      </c>
      <c r="D20" s="201"/>
      <c r="E20" s="201"/>
      <c r="F20" s="201"/>
      <c r="G20" s="201"/>
      <c r="H20" s="201"/>
      <c r="I20" s="201"/>
      <c r="J20" s="51"/>
      <c r="K20" s="51"/>
      <c r="L20" s="51"/>
      <c r="M20" s="51"/>
      <c r="N20" s="155"/>
    </row>
    <row r="21" spans="2:14" s="52" customFormat="1" ht="7.5" customHeight="1">
      <c r="B21" s="154"/>
      <c r="C21" s="44"/>
      <c r="D21" s="45"/>
      <c r="E21" s="45"/>
      <c r="F21" s="45"/>
      <c r="G21" s="45"/>
      <c r="H21" s="45"/>
      <c r="I21" s="45"/>
      <c r="J21" s="51"/>
      <c r="K21" s="51"/>
      <c r="L21" s="51"/>
      <c r="M21" s="51"/>
      <c r="N21" s="155"/>
    </row>
    <row r="22" spans="2:14" s="52" customFormat="1" ht="78" customHeight="1">
      <c r="B22" s="154"/>
      <c r="C22" s="202" t="s">
        <v>78</v>
      </c>
      <c r="D22" s="202"/>
      <c r="E22" s="202"/>
      <c r="F22" s="202"/>
      <c r="G22" s="202"/>
      <c r="H22" s="202"/>
      <c r="I22" s="202"/>
      <c r="J22" s="202"/>
      <c r="K22" s="202"/>
      <c r="L22" s="202"/>
      <c r="M22" s="202"/>
      <c r="N22" s="155"/>
    </row>
    <row r="23" spans="2:14" s="52" customFormat="1" ht="9" customHeight="1">
      <c r="B23" s="154"/>
      <c r="C23" s="202"/>
      <c r="D23" s="202"/>
      <c r="E23" s="202"/>
      <c r="F23" s="202"/>
      <c r="G23" s="202"/>
      <c r="H23" s="202"/>
      <c r="I23" s="202"/>
      <c r="J23" s="202"/>
      <c r="K23" s="202"/>
      <c r="L23" s="202"/>
      <c r="M23" s="202"/>
      <c r="N23" s="155"/>
    </row>
    <row r="24" spans="2:14" s="52" customFormat="1" ht="54" customHeight="1">
      <c r="B24" s="154"/>
      <c r="C24" s="202" t="s">
        <v>93</v>
      </c>
      <c r="D24" s="202"/>
      <c r="E24" s="202"/>
      <c r="F24" s="202"/>
      <c r="G24" s="202"/>
      <c r="H24" s="202"/>
      <c r="I24" s="202"/>
      <c r="J24" s="202"/>
      <c r="K24" s="202"/>
      <c r="L24" s="202"/>
      <c r="M24" s="202"/>
      <c r="N24" s="155"/>
    </row>
    <row r="25" spans="2:14" s="52" customFormat="1" ht="6.75" customHeight="1">
      <c r="B25" s="154"/>
      <c r="C25" s="202"/>
      <c r="D25" s="202"/>
      <c r="E25" s="202"/>
      <c r="F25" s="202"/>
      <c r="G25" s="202"/>
      <c r="H25" s="202"/>
      <c r="I25" s="202"/>
      <c r="J25" s="202"/>
      <c r="K25" s="202"/>
      <c r="L25" s="202"/>
      <c r="M25" s="202"/>
      <c r="N25" s="155"/>
    </row>
    <row r="26" spans="2:14" s="52" customFormat="1" ht="103.5" customHeight="1">
      <c r="B26" s="154"/>
      <c r="C26" s="202" t="s">
        <v>80</v>
      </c>
      <c r="D26" s="202"/>
      <c r="E26" s="202"/>
      <c r="F26" s="202"/>
      <c r="G26" s="202"/>
      <c r="H26" s="202"/>
      <c r="I26" s="202"/>
      <c r="J26" s="202"/>
      <c r="K26" s="202"/>
      <c r="L26" s="202"/>
      <c r="M26" s="202"/>
      <c r="N26" s="155"/>
    </row>
    <row r="27" spans="2:14" s="52" customFormat="1" ht="6.75" customHeight="1">
      <c r="B27" s="154"/>
      <c r="C27" s="202"/>
      <c r="D27" s="202"/>
      <c r="E27" s="202"/>
      <c r="F27" s="202"/>
      <c r="G27" s="202"/>
      <c r="H27" s="202"/>
      <c r="I27" s="202"/>
      <c r="J27" s="202"/>
      <c r="K27" s="202"/>
      <c r="L27" s="202"/>
      <c r="M27" s="202"/>
      <c r="N27" s="155"/>
    </row>
    <row r="28" spans="2:14" s="52" customFormat="1" ht="39" customHeight="1">
      <c r="B28" s="154"/>
      <c r="C28" s="202" t="s">
        <v>79</v>
      </c>
      <c r="D28" s="202"/>
      <c r="E28" s="202"/>
      <c r="F28" s="202"/>
      <c r="G28" s="202"/>
      <c r="H28" s="202"/>
      <c r="I28" s="202"/>
      <c r="J28" s="202"/>
      <c r="K28" s="202"/>
      <c r="L28" s="202"/>
      <c r="M28" s="202"/>
      <c r="N28" s="155"/>
    </row>
    <row r="29" spans="2:14" s="52" customFormat="1" ht="6" customHeight="1">
      <c r="B29" s="154"/>
      <c r="C29" s="156"/>
      <c r="D29" s="156"/>
      <c r="E29" s="156"/>
      <c r="F29" s="156"/>
      <c r="G29" s="156"/>
      <c r="H29" s="156"/>
      <c r="I29" s="156"/>
      <c r="J29" s="156"/>
      <c r="K29" s="156"/>
      <c r="L29" s="156"/>
      <c r="M29" s="156"/>
      <c r="N29" s="155"/>
    </row>
    <row r="30" spans="2:14" ht="31.5" customHeight="1" thickBot="1">
      <c r="B30" s="157"/>
      <c r="C30" s="194" t="s">
        <v>66</v>
      </c>
      <c r="D30" s="194"/>
      <c r="E30" s="194"/>
      <c r="F30" s="194"/>
      <c r="G30" s="194"/>
      <c r="H30" s="194"/>
      <c r="I30" s="194"/>
      <c r="J30" s="194"/>
      <c r="K30" s="194"/>
      <c r="L30" s="194"/>
      <c r="M30" s="194"/>
      <c r="N30" s="158"/>
    </row>
    <row r="31" spans="2:14">
      <c r="K31" s="43"/>
      <c r="L31" s="43"/>
      <c r="M31" s="43"/>
    </row>
    <row r="32" spans="2:14">
      <c r="K32" s="43"/>
      <c r="L32" s="43"/>
      <c r="M32" s="43"/>
    </row>
    <row r="33" spans="11:13">
      <c r="K33" s="43"/>
      <c r="L33" s="43"/>
      <c r="M33" s="43"/>
    </row>
  </sheetData>
  <sheetProtection selectLockedCells="1"/>
  <mergeCells count="24">
    <mergeCell ref="F2:M2"/>
    <mergeCell ref="C3:M3"/>
    <mergeCell ref="C5:I5"/>
    <mergeCell ref="H12:M12"/>
    <mergeCell ref="C9:D9"/>
    <mergeCell ref="H9:M9"/>
    <mergeCell ref="H10:M10"/>
    <mergeCell ref="C7:M7"/>
    <mergeCell ref="C30:M30"/>
    <mergeCell ref="H11:M11"/>
    <mergeCell ref="H14:M14"/>
    <mergeCell ref="H13:M13"/>
    <mergeCell ref="H18:M18"/>
    <mergeCell ref="C20:I20"/>
    <mergeCell ref="C26:M26"/>
    <mergeCell ref="H15:M15"/>
    <mergeCell ref="C28:M28"/>
    <mergeCell ref="H16:M16"/>
    <mergeCell ref="C25:M25"/>
    <mergeCell ref="C27:M27"/>
    <mergeCell ref="H17:M17"/>
    <mergeCell ref="C24:M24"/>
    <mergeCell ref="C22:M22"/>
    <mergeCell ref="C23:M23"/>
  </mergeCells>
  <phoneticPr fontId="2" type="noConversion"/>
  <pageMargins left="0.35433070866141736" right="0.35433070866141736" top="0.98425196850393704" bottom="0.98425196850393704" header="0.51181102362204722" footer="0.51181102362204722"/>
  <pageSetup paperSize="9" scale="85" orientation="portrait" r:id="rId1"/>
  <headerFooter alignWithMargins="0"/>
  <colBreaks count="1" manualBreakCount="1">
    <brk id="15" max="32" man="1"/>
  </colBreaks>
  <drawing r:id="rId2"/>
  <legacyDrawing r:id="rId3"/>
  <oleObjects>
    <oleObject progId="Visio.Drawing.11" shapeId="11266" r:id="rId4"/>
  </oleObjects>
</worksheet>
</file>

<file path=xl/worksheets/sheet4.xml><?xml version="1.0" encoding="utf-8"?>
<worksheet xmlns="http://schemas.openxmlformats.org/spreadsheetml/2006/main" xmlns:r="http://schemas.openxmlformats.org/officeDocument/2006/relationships">
  <sheetPr enableFormatConditionsCalculation="0">
    <tabColor theme="6" tint="0.39997558519241921"/>
  </sheetPr>
  <dimension ref="B1:O33"/>
  <sheetViews>
    <sheetView showGridLines="0" zoomScaleNormal="100" zoomScaleSheetLayoutView="70" workbookViewId="0">
      <selection activeCell="C28" sqref="C28:M28"/>
    </sheetView>
  </sheetViews>
  <sheetFormatPr defaultRowHeight="12.75"/>
  <cols>
    <col min="1" max="1" width="2.140625" style="12" customWidth="1"/>
    <col min="2" max="2" width="0.7109375" style="12" customWidth="1"/>
    <col min="3" max="3" width="21.7109375" style="12" customWidth="1"/>
    <col min="4" max="4" width="0.85546875" style="12" customWidth="1"/>
    <col min="5" max="6" width="9" style="12" customWidth="1"/>
    <col min="7" max="7" width="6.42578125" style="12" customWidth="1"/>
    <col min="8" max="13" width="8.28515625" style="12" customWidth="1"/>
    <col min="14" max="14" width="0.7109375" style="12" customWidth="1"/>
    <col min="15" max="15" width="2.28515625" style="12" customWidth="1"/>
    <col min="16" max="16384" width="9.140625" style="12"/>
  </cols>
  <sheetData>
    <row r="1" spans="2:15" ht="18" customHeight="1" thickBot="1">
      <c r="B1" s="95"/>
    </row>
    <row r="2" spans="2:15" s="13" customFormat="1" ht="55.5" customHeight="1">
      <c r="B2" s="162"/>
      <c r="C2" s="163"/>
      <c r="D2" s="163"/>
      <c r="E2" s="164"/>
      <c r="F2" s="220" t="s">
        <v>53</v>
      </c>
      <c r="G2" s="221"/>
      <c r="H2" s="221"/>
      <c r="I2" s="221"/>
      <c r="J2" s="221"/>
      <c r="K2" s="221"/>
      <c r="L2" s="221"/>
      <c r="M2" s="221"/>
      <c r="N2" s="165"/>
    </row>
    <row r="3" spans="2:15" s="1" customFormat="1" ht="179.25" customHeight="1">
      <c r="B3" s="166"/>
      <c r="C3" s="232" t="s">
        <v>52</v>
      </c>
      <c r="D3" s="232"/>
      <c r="E3" s="232"/>
      <c r="F3" s="232"/>
      <c r="G3" s="232"/>
      <c r="H3" s="232"/>
      <c r="I3" s="232"/>
      <c r="J3" s="232"/>
      <c r="K3" s="232"/>
      <c r="L3" s="232"/>
      <c r="M3" s="232"/>
      <c r="N3" s="167"/>
    </row>
    <row r="4" spans="2:15" ht="30" customHeight="1">
      <c r="B4" s="168"/>
      <c r="C4" s="233" t="s">
        <v>34</v>
      </c>
      <c r="D4" s="234"/>
      <c r="E4" s="234"/>
      <c r="F4" s="234"/>
      <c r="G4" s="234"/>
      <c r="H4" s="234"/>
      <c r="I4" s="234"/>
      <c r="N4" s="169"/>
    </row>
    <row r="5" spans="2:15" ht="34.5" customHeight="1">
      <c r="B5" s="168"/>
      <c r="C5" s="235" t="s">
        <v>146</v>
      </c>
      <c r="D5" s="236"/>
      <c r="E5" s="236"/>
      <c r="F5" s="236"/>
      <c r="G5" s="236"/>
      <c r="H5" s="236"/>
      <c r="I5" s="236"/>
      <c r="J5" s="236"/>
      <c r="K5" s="236"/>
      <c r="L5" s="236"/>
      <c r="M5" s="236"/>
      <c r="N5" s="167"/>
      <c r="O5" s="75"/>
    </row>
    <row r="6" spans="2:15" ht="20.100000000000001" customHeight="1">
      <c r="B6" s="168"/>
      <c r="C6" s="208" t="s">
        <v>40</v>
      </c>
      <c r="D6" s="209"/>
      <c r="E6" s="145" t="s">
        <v>17</v>
      </c>
      <c r="F6" s="145" t="s">
        <v>18</v>
      </c>
      <c r="G6" s="145" t="s">
        <v>29</v>
      </c>
      <c r="H6" s="210" t="s">
        <v>28</v>
      </c>
      <c r="I6" s="211"/>
      <c r="J6" s="211"/>
      <c r="K6" s="211"/>
      <c r="L6" s="211"/>
      <c r="M6" s="212"/>
      <c r="N6" s="167"/>
    </row>
    <row r="7" spans="2:15" ht="29.25" customHeight="1">
      <c r="B7" s="168"/>
      <c r="C7" s="39" t="s">
        <v>23</v>
      </c>
      <c r="D7" s="19" t="s">
        <v>33</v>
      </c>
      <c r="E7" s="77">
        <v>5.5</v>
      </c>
      <c r="F7" s="159"/>
      <c r="G7" s="20" t="s">
        <v>24</v>
      </c>
      <c r="H7" s="225" t="s">
        <v>45</v>
      </c>
      <c r="I7" s="225"/>
      <c r="J7" s="225"/>
      <c r="K7" s="225"/>
      <c r="L7" s="225"/>
      <c r="M7" s="226"/>
      <c r="N7" s="167"/>
    </row>
    <row r="8" spans="2:15" ht="24.75" customHeight="1">
      <c r="B8" s="168"/>
      <c r="C8" s="40" t="s">
        <v>94</v>
      </c>
      <c r="D8" s="19" t="s">
        <v>33</v>
      </c>
      <c r="E8" s="33">
        <v>0.84699999999999998</v>
      </c>
      <c r="F8" s="160"/>
      <c r="G8" s="20" t="s">
        <v>25</v>
      </c>
      <c r="H8" s="227" t="s">
        <v>64</v>
      </c>
      <c r="I8" s="227"/>
      <c r="J8" s="227"/>
      <c r="K8" s="227"/>
      <c r="L8" s="227"/>
      <c r="M8" s="228"/>
      <c r="N8" s="167"/>
    </row>
    <row r="9" spans="2:15" ht="31.5" customHeight="1">
      <c r="B9" s="168"/>
      <c r="C9" s="40" t="s">
        <v>95</v>
      </c>
      <c r="D9" s="19" t="s">
        <v>33</v>
      </c>
      <c r="E9" s="33">
        <v>0.88600000000000001</v>
      </c>
      <c r="F9" s="160"/>
      <c r="G9" s="20" t="s">
        <v>25</v>
      </c>
      <c r="H9" s="225" t="s">
        <v>99</v>
      </c>
      <c r="I9" s="225"/>
      <c r="J9" s="225"/>
      <c r="K9" s="225"/>
      <c r="L9" s="225"/>
      <c r="M9" s="226"/>
      <c r="N9" s="167"/>
      <c r="O9" s="75"/>
    </row>
    <row r="10" spans="2:15" ht="20.100000000000001" customHeight="1">
      <c r="B10" s="168"/>
      <c r="C10" s="39" t="s">
        <v>43</v>
      </c>
      <c r="D10" s="19" t="s">
        <v>33</v>
      </c>
      <c r="E10" s="33">
        <v>0.65</v>
      </c>
      <c r="F10" s="160"/>
      <c r="G10" s="20" t="s">
        <v>25</v>
      </c>
      <c r="H10" s="229" t="s">
        <v>48</v>
      </c>
      <c r="I10" s="230"/>
      <c r="J10" s="230"/>
      <c r="K10" s="230"/>
      <c r="L10" s="230"/>
      <c r="M10" s="231"/>
      <c r="N10" s="167"/>
    </row>
    <row r="11" spans="2:15" ht="20.100000000000001" customHeight="1">
      <c r="B11" s="168"/>
      <c r="C11" s="39" t="s">
        <v>22</v>
      </c>
      <c r="D11" s="19" t="s">
        <v>33</v>
      </c>
      <c r="E11" s="36">
        <v>8760</v>
      </c>
      <c r="F11" s="161"/>
      <c r="G11" s="20" t="s">
        <v>55</v>
      </c>
      <c r="H11" s="222" t="s">
        <v>30</v>
      </c>
      <c r="I11" s="223"/>
      <c r="J11" s="223"/>
      <c r="K11" s="223"/>
      <c r="L11" s="223"/>
      <c r="M11" s="224"/>
      <c r="N11" s="167"/>
    </row>
    <row r="12" spans="2:15" ht="24.75" customHeight="1">
      <c r="B12" s="168"/>
      <c r="C12" s="40" t="s">
        <v>71</v>
      </c>
      <c r="D12" s="19" t="s">
        <v>33</v>
      </c>
      <c r="E12" s="66">
        <f>((E7/E8)*E10*E11)</f>
        <v>36974.025974025979</v>
      </c>
      <c r="F12" s="80" t="e">
        <f>((F7/F8)*F10*F11)</f>
        <v>#DIV/0!</v>
      </c>
      <c r="G12" s="20" t="s">
        <v>49</v>
      </c>
      <c r="H12" s="217" t="s">
        <v>56</v>
      </c>
      <c r="I12" s="218"/>
      <c r="J12" s="218"/>
      <c r="K12" s="218"/>
      <c r="L12" s="218"/>
      <c r="M12" s="219"/>
      <c r="N12" s="167"/>
    </row>
    <row r="13" spans="2:15" ht="27.75" customHeight="1">
      <c r="B13" s="168"/>
      <c r="C13" s="40" t="s">
        <v>72</v>
      </c>
      <c r="D13" s="19" t="s">
        <v>33</v>
      </c>
      <c r="E13" s="66">
        <f>(E7/E9)*E10*E11</f>
        <v>35346.501128668177</v>
      </c>
      <c r="F13" s="80" t="e">
        <f>(F7/F9)*F10*F11</f>
        <v>#DIV/0!</v>
      </c>
      <c r="G13" s="20" t="s">
        <v>49</v>
      </c>
      <c r="H13" s="217" t="s">
        <v>57</v>
      </c>
      <c r="I13" s="218"/>
      <c r="J13" s="218"/>
      <c r="K13" s="218"/>
      <c r="L13" s="218"/>
      <c r="M13" s="219"/>
      <c r="N13" s="167"/>
    </row>
    <row r="14" spans="2:15" ht="25.5" customHeight="1">
      <c r="B14" s="168"/>
      <c r="C14" s="39" t="s">
        <v>20</v>
      </c>
      <c r="D14" s="19" t="s">
        <v>33</v>
      </c>
      <c r="E14" s="66">
        <f>E12-E13</f>
        <v>1627.5248453578024</v>
      </c>
      <c r="F14" s="80" t="e">
        <f>F12-F13</f>
        <v>#DIV/0!</v>
      </c>
      <c r="G14" s="23" t="s">
        <v>49</v>
      </c>
      <c r="H14" s="217" t="s">
        <v>73</v>
      </c>
      <c r="I14" s="218"/>
      <c r="J14" s="218"/>
      <c r="K14" s="218"/>
      <c r="L14" s="218"/>
      <c r="M14" s="219"/>
      <c r="N14" s="167"/>
    </row>
    <row r="15" spans="2:15" ht="21.75" customHeight="1">
      <c r="B15" s="168"/>
      <c r="C15" s="68" t="s">
        <v>32</v>
      </c>
      <c r="D15" s="22" t="s">
        <v>33</v>
      </c>
      <c r="E15" s="25">
        <v>0.14000000000000001</v>
      </c>
      <c r="F15" s="144"/>
      <c r="G15" s="23" t="s">
        <v>27</v>
      </c>
      <c r="H15" s="227" t="s">
        <v>31</v>
      </c>
      <c r="I15" s="227"/>
      <c r="J15" s="227"/>
      <c r="K15" s="227"/>
      <c r="L15" s="227"/>
      <c r="M15" s="228"/>
      <c r="N15" s="167"/>
    </row>
    <row r="16" spans="2:15" ht="21.75" customHeight="1">
      <c r="B16" s="168"/>
      <c r="C16" s="69" t="s">
        <v>21</v>
      </c>
      <c r="D16" s="27" t="s">
        <v>33</v>
      </c>
      <c r="E16" s="28">
        <f>E14*E15</f>
        <v>227.85347835009236</v>
      </c>
      <c r="F16" s="76" t="e">
        <f>F14*F15</f>
        <v>#DIV/0!</v>
      </c>
      <c r="G16" s="29" t="s">
        <v>50</v>
      </c>
      <c r="H16" s="237" t="s">
        <v>7</v>
      </c>
      <c r="I16" s="238"/>
      <c r="J16" s="238"/>
      <c r="K16" s="238"/>
      <c r="L16" s="238"/>
      <c r="M16" s="239"/>
      <c r="N16" s="167"/>
    </row>
    <row r="17" spans="2:14" ht="7.5" customHeight="1">
      <c r="B17" s="168"/>
      <c r="N17" s="169"/>
    </row>
    <row r="18" spans="2:14" ht="66.75" customHeight="1">
      <c r="B18" s="168"/>
      <c r="C18" s="240" t="s">
        <v>147</v>
      </c>
      <c r="D18" s="241"/>
      <c r="E18" s="241"/>
      <c r="F18" s="241"/>
      <c r="G18" s="241"/>
      <c r="H18" s="241"/>
      <c r="I18" s="241"/>
      <c r="J18" s="241"/>
      <c r="K18" s="241"/>
      <c r="L18" s="241"/>
      <c r="M18" s="241"/>
      <c r="N18" s="169"/>
    </row>
    <row r="19" spans="2:14" ht="30" customHeight="1">
      <c r="B19" s="168"/>
      <c r="C19" s="233" t="s">
        <v>35</v>
      </c>
      <c r="D19" s="234"/>
      <c r="E19" s="234"/>
      <c r="F19" s="234"/>
      <c r="G19" s="234"/>
      <c r="H19" s="234"/>
      <c r="I19" s="234"/>
      <c r="N19" s="169"/>
    </row>
    <row r="20" spans="2:14" s="15" customFormat="1" ht="77.25" customHeight="1">
      <c r="B20" s="170"/>
      <c r="C20" s="192" t="s">
        <v>81</v>
      </c>
      <c r="D20" s="192"/>
      <c r="E20" s="192"/>
      <c r="F20" s="192"/>
      <c r="G20" s="192"/>
      <c r="H20" s="192"/>
      <c r="I20" s="192"/>
      <c r="J20" s="192"/>
      <c r="K20" s="192"/>
      <c r="L20" s="192"/>
      <c r="M20" s="192"/>
      <c r="N20" s="171"/>
    </row>
    <row r="21" spans="2:14" ht="7.5" customHeight="1">
      <c r="B21" s="168"/>
      <c r="C21" s="16"/>
      <c r="D21" s="17"/>
      <c r="E21" s="17"/>
      <c r="F21" s="17"/>
      <c r="G21" s="17"/>
      <c r="H21" s="17"/>
      <c r="I21" s="17"/>
      <c r="N21" s="169"/>
    </row>
    <row r="22" spans="2:14" s="15" customFormat="1" ht="55.5" customHeight="1">
      <c r="B22" s="170"/>
      <c r="C22" s="192" t="s">
        <v>51</v>
      </c>
      <c r="D22" s="192"/>
      <c r="E22" s="192"/>
      <c r="F22" s="192"/>
      <c r="G22" s="192"/>
      <c r="H22" s="192"/>
      <c r="I22" s="192"/>
      <c r="J22" s="192"/>
      <c r="K22" s="192"/>
      <c r="L22" s="192"/>
      <c r="M22" s="192"/>
      <c r="N22" s="171"/>
    </row>
    <row r="23" spans="2:14" ht="7.5" customHeight="1">
      <c r="B23" s="168"/>
      <c r="C23" s="16"/>
      <c r="D23" s="17"/>
      <c r="E23" s="17"/>
      <c r="F23" s="17"/>
      <c r="G23" s="17"/>
      <c r="H23" s="17"/>
      <c r="I23" s="17"/>
      <c r="N23" s="169"/>
    </row>
    <row r="24" spans="2:14" ht="55.5" customHeight="1">
      <c r="B24" s="168"/>
      <c r="C24" s="192" t="s">
        <v>98</v>
      </c>
      <c r="D24" s="192"/>
      <c r="E24" s="192"/>
      <c r="F24" s="192"/>
      <c r="G24" s="192"/>
      <c r="H24" s="192"/>
      <c r="I24" s="192"/>
      <c r="J24" s="192"/>
      <c r="K24" s="192"/>
      <c r="L24" s="192"/>
      <c r="M24" s="192"/>
      <c r="N24" s="169"/>
    </row>
    <row r="25" spans="2:14" ht="6" customHeight="1">
      <c r="B25" s="168"/>
      <c r="C25" s="14"/>
      <c r="D25" s="14"/>
      <c r="E25" s="14"/>
      <c r="F25" s="14"/>
      <c r="G25" s="14"/>
      <c r="H25" s="14"/>
      <c r="I25" s="14"/>
      <c r="J25" s="14"/>
      <c r="K25" s="14"/>
      <c r="L25" s="14"/>
      <c r="M25" s="14"/>
      <c r="N25" s="169"/>
    </row>
    <row r="26" spans="2:14" s="15" customFormat="1" ht="40.5" customHeight="1">
      <c r="B26" s="170"/>
      <c r="C26" s="192" t="s">
        <v>6</v>
      </c>
      <c r="D26" s="192"/>
      <c r="E26" s="192"/>
      <c r="F26" s="192"/>
      <c r="G26" s="192"/>
      <c r="H26" s="192"/>
      <c r="I26" s="192"/>
      <c r="J26" s="192"/>
      <c r="K26" s="192"/>
      <c r="L26" s="192"/>
      <c r="M26" s="192"/>
      <c r="N26" s="171"/>
    </row>
    <row r="27" spans="2:14" ht="7.5" customHeight="1">
      <c r="B27" s="168"/>
      <c r="C27" s="16"/>
      <c r="D27" s="17"/>
      <c r="E27" s="17"/>
      <c r="F27" s="17"/>
      <c r="G27" s="17"/>
      <c r="H27" s="17"/>
      <c r="I27" s="17"/>
      <c r="N27" s="169"/>
    </row>
    <row r="28" spans="2:14" s="15" customFormat="1" ht="67.5" customHeight="1">
      <c r="B28" s="170"/>
      <c r="C28" s="192" t="s">
        <v>160</v>
      </c>
      <c r="D28" s="192"/>
      <c r="E28" s="192"/>
      <c r="F28" s="192"/>
      <c r="G28" s="192"/>
      <c r="H28" s="192"/>
      <c r="I28" s="192"/>
      <c r="J28" s="192"/>
      <c r="K28" s="192"/>
      <c r="L28" s="192"/>
      <c r="M28" s="192"/>
      <c r="N28" s="171"/>
    </row>
    <row r="29" spans="2:14" ht="7.5" customHeight="1">
      <c r="B29" s="168"/>
      <c r="C29" s="16"/>
      <c r="D29" s="17"/>
      <c r="E29" s="17"/>
      <c r="F29" s="17"/>
      <c r="G29" s="17"/>
      <c r="H29" s="17"/>
      <c r="I29" s="17"/>
      <c r="N29" s="169"/>
    </row>
    <row r="30" spans="2:14" ht="67.5" customHeight="1">
      <c r="B30" s="168"/>
      <c r="C30" s="232" t="s">
        <v>161</v>
      </c>
      <c r="D30" s="232"/>
      <c r="E30" s="232"/>
      <c r="F30" s="232"/>
      <c r="G30" s="232"/>
      <c r="H30" s="232"/>
      <c r="I30" s="232"/>
      <c r="J30" s="232"/>
      <c r="K30" s="232"/>
      <c r="L30" s="232"/>
      <c r="M30" s="232"/>
      <c r="N30" s="169"/>
    </row>
    <row r="31" spans="2:14" s="15" customFormat="1" ht="6" customHeight="1" thickBot="1">
      <c r="B31" s="172"/>
      <c r="C31" s="173"/>
      <c r="D31" s="173"/>
      <c r="E31" s="173"/>
      <c r="F31" s="173"/>
      <c r="G31" s="173"/>
      <c r="H31" s="173"/>
      <c r="I31" s="173"/>
      <c r="J31" s="173"/>
      <c r="K31" s="173"/>
      <c r="L31" s="173"/>
      <c r="M31" s="173"/>
      <c r="N31" s="174"/>
    </row>
    <row r="32" spans="2:14">
      <c r="C32" s="34"/>
    </row>
    <row r="33" spans="3:3">
      <c r="C33" s="35"/>
    </row>
  </sheetData>
  <sheetProtection selectLockedCells="1"/>
  <mergeCells count="24">
    <mergeCell ref="H16:M16"/>
    <mergeCell ref="H15:M15"/>
    <mergeCell ref="C19:I19"/>
    <mergeCell ref="C18:M18"/>
    <mergeCell ref="C30:M30"/>
    <mergeCell ref="C22:M22"/>
    <mergeCell ref="C28:M28"/>
    <mergeCell ref="C26:M26"/>
    <mergeCell ref="C24:M24"/>
    <mergeCell ref="C20:M20"/>
    <mergeCell ref="C6:D6"/>
    <mergeCell ref="C3:M3"/>
    <mergeCell ref="C4:I4"/>
    <mergeCell ref="H6:M6"/>
    <mergeCell ref="C5:M5"/>
    <mergeCell ref="H14:M14"/>
    <mergeCell ref="F2:M2"/>
    <mergeCell ref="H12:M12"/>
    <mergeCell ref="H13:M13"/>
    <mergeCell ref="H11:M11"/>
    <mergeCell ref="H7:M7"/>
    <mergeCell ref="H8:M8"/>
    <mergeCell ref="H9:M9"/>
    <mergeCell ref="H10:M10"/>
  </mergeCells>
  <phoneticPr fontId="2" type="noConversion"/>
  <pageMargins left="0.35433070866141736" right="0.35433070866141736" top="0.98425196850393704" bottom="0.98425196850393704" header="0.51181102362204722" footer="0.51181102362204722"/>
  <pageSetup paperSize="9" scale="64" fitToHeight="2" orientation="portrait" r:id="rId1"/>
  <headerFooter alignWithMargins="0"/>
  <colBreaks count="1" manualBreakCount="1">
    <brk id="15" max="32" man="1"/>
  </colBreaks>
  <drawing r:id="rId2"/>
  <legacyDrawing r:id="rId3"/>
  <oleObjects>
    <oleObject progId="Visio.Drawing.11" shapeId="3076" r:id="rId4"/>
  </oleObjects>
</worksheet>
</file>

<file path=xl/worksheets/sheet5.xml><?xml version="1.0" encoding="utf-8"?>
<worksheet xmlns="http://schemas.openxmlformats.org/spreadsheetml/2006/main" xmlns:r="http://schemas.openxmlformats.org/officeDocument/2006/relationships">
  <sheetPr enableFormatConditionsCalculation="0">
    <tabColor theme="6" tint="0.39997558519241921"/>
  </sheetPr>
  <dimension ref="B1:N22"/>
  <sheetViews>
    <sheetView showGridLines="0" zoomScaleNormal="100" zoomScaleSheetLayoutView="85" workbookViewId="0">
      <selection activeCell="F14" sqref="F14"/>
    </sheetView>
  </sheetViews>
  <sheetFormatPr defaultRowHeight="12.75"/>
  <cols>
    <col min="1" max="1" width="2.140625" style="12" customWidth="1"/>
    <col min="2" max="2" width="0.7109375" style="12" customWidth="1"/>
    <col min="3" max="3" width="18.5703125" style="12" customWidth="1"/>
    <col min="4" max="4" width="0.85546875" style="12" customWidth="1"/>
    <col min="5" max="6" width="10" style="12" customWidth="1"/>
    <col min="7" max="7" width="6.7109375" style="12" customWidth="1"/>
    <col min="8" max="13" width="8.42578125" style="12" customWidth="1"/>
    <col min="14" max="14" width="0.7109375" style="12" customWidth="1"/>
    <col min="15" max="15" width="1.7109375" style="12" customWidth="1"/>
    <col min="16" max="16384" width="9.140625" style="12"/>
  </cols>
  <sheetData>
    <row r="1" spans="2:14" ht="18" customHeight="1" thickBot="1">
      <c r="B1" s="95"/>
    </row>
    <row r="2" spans="2:14" s="13" customFormat="1" ht="55.5" customHeight="1">
      <c r="B2" s="162"/>
      <c r="C2" s="163"/>
      <c r="D2" s="163"/>
      <c r="E2" s="164"/>
      <c r="F2" s="220" t="s">
        <v>4</v>
      </c>
      <c r="G2" s="221"/>
      <c r="H2" s="221"/>
      <c r="I2" s="221"/>
      <c r="J2" s="221"/>
      <c r="K2" s="221"/>
      <c r="L2" s="221"/>
      <c r="M2" s="221"/>
      <c r="N2" s="165"/>
    </row>
    <row r="3" spans="2:14" s="1" customFormat="1" ht="134.25" customHeight="1">
      <c r="B3" s="166"/>
      <c r="C3" s="232" t="s">
        <v>82</v>
      </c>
      <c r="D3" s="244"/>
      <c r="E3" s="244"/>
      <c r="F3" s="244"/>
      <c r="G3" s="244"/>
      <c r="H3" s="244"/>
      <c r="I3" s="244"/>
      <c r="J3" s="244"/>
      <c r="K3" s="244"/>
      <c r="L3" s="244"/>
      <c r="M3" s="244"/>
      <c r="N3" s="167"/>
    </row>
    <row r="4" spans="2:14" ht="30" customHeight="1">
      <c r="B4" s="168"/>
      <c r="C4" s="233" t="s">
        <v>34</v>
      </c>
      <c r="D4" s="234"/>
      <c r="E4" s="234"/>
      <c r="F4" s="234"/>
      <c r="G4" s="234"/>
      <c r="H4" s="234"/>
      <c r="I4" s="234"/>
      <c r="N4" s="169"/>
    </row>
    <row r="5" spans="2:14" ht="27" customHeight="1">
      <c r="B5" s="168"/>
      <c r="C5" s="235" t="s">
        <v>148</v>
      </c>
      <c r="D5" s="236"/>
      <c r="E5" s="236"/>
      <c r="F5" s="236"/>
      <c r="G5" s="236"/>
      <c r="H5" s="236"/>
      <c r="I5" s="236"/>
      <c r="J5" s="236"/>
      <c r="K5" s="236"/>
      <c r="L5" s="236"/>
      <c r="M5" s="236"/>
      <c r="N5" s="167"/>
    </row>
    <row r="6" spans="2:14" ht="36.75" customHeight="1">
      <c r="B6" s="168"/>
      <c r="C6" s="235" t="s">
        <v>149</v>
      </c>
      <c r="D6" s="236"/>
      <c r="E6" s="236"/>
      <c r="F6" s="236"/>
      <c r="G6" s="236"/>
      <c r="H6" s="236"/>
      <c r="I6" s="236"/>
      <c r="J6" s="236"/>
      <c r="K6" s="236"/>
      <c r="L6" s="236"/>
      <c r="M6" s="236"/>
      <c r="N6" s="167"/>
    </row>
    <row r="7" spans="2:14" ht="20.100000000000001" customHeight="1">
      <c r="B7" s="168"/>
      <c r="C7" s="208" t="s">
        <v>40</v>
      </c>
      <c r="D7" s="209"/>
      <c r="E7" s="145" t="s">
        <v>17</v>
      </c>
      <c r="F7" s="145" t="s">
        <v>18</v>
      </c>
      <c r="G7" s="145" t="s">
        <v>29</v>
      </c>
      <c r="H7" s="210" t="s">
        <v>28</v>
      </c>
      <c r="I7" s="211"/>
      <c r="J7" s="211"/>
      <c r="K7" s="211"/>
      <c r="L7" s="211"/>
      <c r="M7" s="212"/>
      <c r="N7" s="167"/>
    </row>
    <row r="8" spans="2:14" ht="21.75" customHeight="1">
      <c r="B8" s="168"/>
      <c r="C8" s="18" t="s">
        <v>42</v>
      </c>
      <c r="D8" s="19" t="s">
        <v>33</v>
      </c>
      <c r="E8" s="77">
        <v>50</v>
      </c>
      <c r="F8" s="159"/>
      <c r="G8" s="20" t="s">
        <v>24</v>
      </c>
      <c r="H8" s="245" t="s">
        <v>45</v>
      </c>
      <c r="I8" s="245"/>
      <c r="J8" s="245"/>
      <c r="K8" s="245"/>
      <c r="L8" s="245"/>
      <c r="M8" s="246"/>
      <c r="N8" s="167"/>
    </row>
    <row r="9" spans="2:14" ht="21.75" customHeight="1">
      <c r="B9" s="168"/>
      <c r="C9" s="21" t="s">
        <v>19</v>
      </c>
      <c r="D9" s="22" t="s">
        <v>33</v>
      </c>
      <c r="E9" s="33">
        <v>0.93</v>
      </c>
      <c r="F9" s="176"/>
      <c r="G9" s="23" t="s">
        <v>25</v>
      </c>
      <c r="H9" s="242" t="s">
        <v>46</v>
      </c>
      <c r="I9" s="242"/>
      <c r="J9" s="242"/>
      <c r="K9" s="242"/>
      <c r="L9" s="242"/>
      <c r="M9" s="243"/>
      <c r="N9" s="167"/>
    </row>
    <row r="10" spans="2:14" ht="12.75" customHeight="1">
      <c r="B10" s="168"/>
      <c r="C10" s="21" t="s">
        <v>43</v>
      </c>
      <c r="D10" s="22" t="s">
        <v>33</v>
      </c>
      <c r="E10" s="33">
        <v>0.75</v>
      </c>
      <c r="F10" s="176"/>
      <c r="G10" s="23" t="s">
        <v>25</v>
      </c>
      <c r="H10" s="217" t="s">
        <v>48</v>
      </c>
      <c r="I10" s="218"/>
      <c r="J10" s="218"/>
      <c r="K10" s="218"/>
      <c r="L10" s="218"/>
      <c r="M10" s="219"/>
      <c r="N10" s="167"/>
    </row>
    <row r="11" spans="2:14" ht="21.75" customHeight="1">
      <c r="B11" s="168"/>
      <c r="C11" s="40" t="s">
        <v>44</v>
      </c>
      <c r="D11" s="22" t="s">
        <v>33</v>
      </c>
      <c r="E11" s="67">
        <v>0.02</v>
      </c>
      <c r="F11" s="160"/>
      <c r="G11" s="23" t="s">
        <v>25</v>
      </c>
      <c r="H11" s="217" t="s">
        <v>83</v>
      </c>
      <c r="I11" s="218"/>
      <c r="J11" s="218"/>
      <c r="K11" s="218"/>
      <c r="L11" s="218"/>
      <c r="M11" s="219"/>
      <c r="N11" s="167"/>
    </row>
    <row r="12" spans="2:14" ht="21.75" customHeight="1">
      <c r="B12" s="168"/>
      <c r="C12" s="21" t="s">
        <v>22</v>
      </c>
      <c r="D12" s="22" t="s">
        <v>33</v>
      </c>
      <c r="E12" s="24">
        <v>4000</v>
      </c>
      <c r="F12" s="177"/>
      <c r="G12" s="23" t="s">
        <v>49</v>
      </c>
      <c r="H12" s="217" t="s">
        <v>30</v>
      </c>
      <c r="I12" s="218"/>
      <c r="J12" s="218"/>
      <c r="K12" s="218"/>
      <c r="L12" s="218"/>
      <c r="M12" s="219"/>
      <c r="N12" s="167"/>
    </row>
    <row r="13" spans="2:14" ht="36.75" customHeight="1">
      <c r="B13" s="168"/>
      <c r="C13" s="21" t="s">
        <v>20</v>
      </c>
      <c r="D13" s="22" t="s">
        <v>33</v>
      </c>
      <c r="E13" s="24">
        <f>E8*E10*E12*(1/E9)*E11</f>
        <v>3225.8064516129029</v>
      </c>
      <c r="F13" s="79" t="e">
        <f>F8*F10*F12*(1/F9)*F11</f>
        <v>#DIV/0!</v>
      </c>
      <c r="G13" s="23" t="s">
        <v>47</v>
      </c>
      <c r="H13" s="242" t="s">
        <v>84</v>
      </c>
      <c r="I13" s="242"/>
      <c r="J13" s="242"/>
      <c r="K13" s="242"/>
      <c r="L13" s="242"/>
      <c r="M13" s="243"/>
      <c r="N13" s="167"/>
    </row>
    <row r="14" spans="2:14" ht="21.75" customHeight="1">
      <c r="B14" s="168"/>
      <c r="C14" s="21" t="s">
        <v>32</v>
      </c>
      <c r="D14" s="22" t="s">
        <v>33</v>
      </c>
      <c r="E14" s="25">
        <v>0.14000000000000001</v>
      </c>
      <c r="F14" s="144"/>
      <c r="G14" s="23" t="s">
        <v>27</v>
      </c>
      <c r="H14" s="248" t="s">
        <v>31</v>
      </c>
      <c r="I14" s="248"/>
      <c r="J14" s="248"/>
      <c r="K14" s="248"/>
      <c r="L14" s="248"/>
      <c r="M14" s="249"/>
      <c r="N14" s="167"/>
    </row>
    <row r="15" spans="2:14" ht="21.75" customHeight="1">
      <c r="B15" s="168"/>
      <c r="C15" s="26" t="s">
        <v>21</v>
      </c>
      <c r="D15" s="27" t="s">
        <v>33</v>
      </c>
      <c r="E15" s="28">
        <f>E13*E14</f>
        <v>451.61290322580646</v>
      </c>
      <c r="F15" s="76" t="e">
        <f>F13*F14</f>
        <v>#DIV/0!</v>
      </c>
      <c r="G15" s="29" t="s">
        <v>50</v>
      </c>
      <c r="H15" s="237" t="s">
        <v>7</v>
      </c>
      <c r="I15" s="238"/>
      <c r="J15" s="238"/>
      <c r="K15" s="238"/>
      <c r="L15" s="238"/>
      <c r="M15" s="239"/>
      <c r="N15" s="167"/>
    </row>
    <row r="16" spans="2:14" ht="7.5" customHeight="1">
      <c r="B16" s="168"/>
      <c r="N16" s="169"/>
    </row>
    <row r="17" spans="2:14" ht="30" customHeight="1">
      <c r="B17" s="168"/>
      <c r="C17" s="233" t="s">
        <v>35</v>
      </c>
      <c r="D17" s="234"/>
      <c r="E17" s="234"/>
      <c r="F17" s="234"/>
      <c r="G17" s="234"/>
      <c r="H17" s="234"/>
      <c r="I17" s="234"/>
      <c r="J17" s="175"/>
      <c r="K17" s="175"/>
      <c r="L17" s="175"/>
      <c r="M17" s="175"/>
      <c r="N17" s="169"/>
    </row>
    <row r="18" spans="2:14" s="15" customFormat="1" ht="25.5" customHeight="1">
      <c r="B18" s="170"/>
      <c r="C18" s="192" t="s">
        <v>54</v>
      </c>
      <c r="D18" s="192"/>
      <c r="E18" s="192"/>
      <c r="F18" s="192"/>
      <c r="G18" s="192"/>
      <c r="H18" s="192"/>
      <c r="I18" s="192"/>
      <c r="J18" s="192"/>
      <c r="K18" s="192"/>
      <c r="L18" s="192"/>
      <c r="M18" s="192"/>
      <c r="N18" s="171"/>
    </row>
    <row r="19" spans="2:14" s="15" customFormat="1" ht="7.5" customHeight="1">
      <c r="B19" s="170"/>
      <c r="C19" s="14"/>
      <c r="D19" s="14"/>
      <c r="E19" s="14"/>
      <c r="F19" s="14"/>
      <c r="G19" s="14"/>
      <c r="H19" s="14"/>
      <c r="I19" s="14"/>
      <c r="J19" s="14"/>
      <c r="K19" s="14"/>
      <c r="L19" s="14"/>
      <c r="M19" s="14"/>
      <c r="N19" s="171"/>
    </row>
    <row r="20" spans="2:14" s="15" customFormat="1" ht="39.75" customHeight="1">
      <c r="B20" s="170"/>
      <c r="C20" s="192" t="s">
        <v>5</v>
      </c>
      <c r="D20" s="192"/>
      <c r="E20" s="192"/>
      <c r="F20" s="192"/>
      <c r="G20" s="192"/>
      <c r="H20" s="192"/>
      <c r="I20" s="192"/>
      <c r="J20" s="192"/>
      <c r="K20" s="192"/>
      <c r="L20" s="192"/>
      <c r="M20" s="192"/>
      <c r="N20" s="171"/>
    </row>
    <row r="21" spans="2:14" s="15" customFormat="1" ht="9.75" customHeight="1" thickBot="1">
      <c r="B21" s="172"/>
      <c r="C21" s="247"/>
      <c r="D21" s="247"/>
      <c r="E21" s="247"/>
      <c r="F21" s="247"/>
      <c r="G21" s="247"/>
      <c r="H21" s="247"/>
      <c r="I21" s="247"/>
      <c r="J21" s="247"/>
      <c r="K21" s="247"/>
      <c r="L21" s="247"/>
      <c r="M21" s="247"/>
      <c r="N21" s="174"/>
    </row>
    <row r="22" spans="2:14">
      <c r="K22" s="1"/>
      <c r="L22" s="1"/>
      <c r="M22" s="1"/>
    </row>
  </sheetData>
  <sheetProtection selectLockedCells="1"/>
  <mergeCells count="19">
    <mergeCell ref="C21:M21"/>
    <mergeCell ref="H14:M14"/>
    <mergeCell ref="H15:M15"/>
    <mergeCell ref="C18:M18"/>
    <mergeCell ref="H9:M9"/>
    <mergeCell ref="H12:M12"/>
    <mergeCell ref="C20:M20"/>
    <mergeCell ref="F2:M2"/>
    <mergeCell ref="C7:D7"/>
    <mergeCell ref="C17:I17"/>
    <mergeCell ref="H13:M13"/>
    <mergeCell ref="C3:M3"/>
    <mergeCell ref="C6:M6"/>
    <mergeCell ref="C4:I4"/>
    <mergeCell ref="H7:M7"/>
    <mergeCell ref="H10:M10"/>
    <mergeCell ref="H11:M11"/>
    <mergeCell ref="C5:M5"/>
    <mergeCell ref="H8:M8"/>
  </mergeCells>
  <phoneticPr fontId="2" type="noConversion"/>
  <pageMargins left="0.35433070866141736" right="0.35433070866141736" top="0.98425196850393704" bottom="0.98425196850393704" header="0.51181102362204722" footer="0.51181102362204722"/>
  <pageSetup paperSize="9" scale="89" fitToHeight="2" orientation="portrait" r:id="rId1"/>
  <headerFooter alignWithMargins="0"/>
  <colBreaks count="1" manualBreakCount="1">
    <brk id="15" max="22" man="1"/>
  </colBreaks>
  <drawing r:id="rId2"/>
  <legacyDrawing r:id="rId3"/>
  <oleObjects>
    <oleObject progId="Visio.Drawing.11" shapeId="7172" r:id="rId4"/>
  </oleObjects>
</worksheet>
</file>

<file path=xl/worksheets/sheet6.xml><?xml version="1.0" encoding="utf-8"?>
<worksheet xmlns="http://schemas.openxmlformats.org/spreadsheetml/2006/main" xmlns:r="http://schemas.openxmlformats.org/officeDocument/2006/relationships">
  <sheetPr enableFormatConditionsCalculation="0">
    <tabColor theme="6" tint="0.39997558519241921"/>
  </sheetPr>
  <dimension ref="B1:U30"/>
  <sheetViews>
    <sheetView showGridLines="0" zoomScaleNormal="100" zoomScaleSheetLayoutView="70" workbookViewId="0"/>
  </sheetViews>
  <sheetFormatPr defaultRowHeight="12.75"/>
  <cols>
    <col min="1" max="1" width="2.140625" style="12" customWidth="1"/>
    <col min="2" max="2" width="0.7109375" style="12" customWidth="1"/>
    <col min="3" max="3" width="17.28515625" style="12" customWidth="1"/>
    <col min="4" max="4" width="0.85546875" style="12" customWidth="1"/>
    <col min="5" max="6" width="10" style="12" customWidth="1"/>
    <col min="7" max="7" width="6.7109375" style="12" customWidth="1"/>
    <col min="8" max="13" width="8.28515625" style="12" customWidth="1"/>
    <col min="14" max="14" width="0.7109375" style="12" customWidth="1"/>
    <col min="15" max="15" width="2" style="12" customWidth="1"/>
    <col min="16" max="19" width="9.140625" style="12"/>
    <col min="20" max="21" width="9.28515625" style="12" bestFit="1" customWidth="1"/>
    <col min="22" max="16384" width="9.140625" style="12"/>
  </cols>
  <sheetData>
    <row r="1" spans="2:21" ht="18" customHeight="1" thickBot="1">
      <c r="B1" s="95"/>
    </row>
    <row r="2" spans="2:21" s="13" customFormat="1" ht="55.5" customHeight="1">
      <c r="B2" s="162"/>
      <c r="C2" s="163"/>
      <c r="D2" s="163"/>
      <c r="E2" s="164"/>
      <c r="F2" s="220" t="s">
        <v>91</v>
      </c>
      <c r="G2" s="221"/>
      <c r="H2" s="221"/>
      <c r="I2" s="221"/>
      <c r="J2" s="221"/>
      <c r="K2" s="221"/>
      <c r="L2" s="221"/>
      <c r="M2" s="221"/>
      <c r="N2" s="165"/>
    </row>
    <row r="3" spans="2:21" s="1" customFormat="1" ht="89.25" customHeight="1">
      <c r="B3" s="166"/>
      <c r="C3" s="232" t="s">
        <v>85</v>
      </c>
      <c r="D3" s="244"/>
      <c r="E3" s="244"/>
      <c r="F3" s="244"/>
      <c r="G3" s="244"/>
      <c r="H3" s="244"/>
      <c r="I3" s="244"/>
      <c r="J3" s="244"/>
      <c r="K3" s="244"/>
      <c r="L3" s="244"/>
      <c r="M3" s="244"/>
      <c r="N3" s="167"/>
    </row>
    <row r="4" spans="2:21" s="1" customFormat="1" ht="6" customHeight="1">
      <c r="B4" s="166"/>
      <c r="C4" s="64"/>
      <c r="D4" s="65"/>
      <c r="E4" s="65"/>
      <c r="F4" s="65"/>
      <c r="G4" s="65"/>
      <c r="H4" s="65"/>
      <c r="I4" s="65"/>
      <c r="J4" s="65"/>
      <c r="K4" s="65"/>
      <c r="L4" s="65"/>
      <c r="M4" s="65"/>
      <c r="N4" s="167"/>
    </row>
    <row r="5" spans="2:21" ht="26.25" customHeight="1">
      <c r="B5" s="168"/>
      <c r="C5" s="233" t="s">
        <v>34</v>
      </c>
      <c r="D5" s="234"/>
      <c r="E5" s="234"/>
      <c r="F5" s="234"/>
      <c r="G5" s="234"/>
      <c r="H5" s="234"/>
      <c r="I5" s="234"/>
      <c r="N5" s="169"/>
    </row>
    <row r="6" spans="2:21" ht="27" customHeight="1">
      <c r="B6" s="168"/>
      <c r="C6" s="235" t="s">
        <v>150</v>
      </c>
      <c r="D6" s="236"/>
      <c r="E6" s="236"/>
      <c r="F6" s="236"/>
      <c r="G6" s="236"/>
      <c r="H6" s="236"/>
      <c r="I6" s="236"/>
      <c r="J6" s="236"/>
      <c r="K6" s="236"/>
      <c r="L6" s="236"/>
      <c r="M6" s="236"/>
      <c r="N6" s="167"/>
    </row>
    <row r="7" spans="2:21" ht="48.75" customHeight="1">
      <c r="B7" s="168"/>
      <c r="C7" s="235" t="s">
        <v>151</v>
      </c>
      <c r="D7" s="236"/>
      <c r="E7" s="236"/>
      <c r="F7" s="236"/>
      <c r="G7" s="236"/>
      <c r="H7" s="236"/>
      <c r="I7" s="236"/>
      <c r="J7" s="236"/>
      <c r="K7" s="236"/>
      <c r="L7" s="236"/>
      <c r="M7" s="236"/>
      <c r="N7" s="167"/>
    </row>
    <row r="8" spans="2:21" ht="6" customHeight="1">
      <c r="B8" s="168"/>
      <c r="C8" s="62"/>
      <c r="D8" s="63"/>
      <c r="E8" s="63"/>
      <c r="F8" s="63"/>
      <c r="G8" s="63"/>
      <c r="H8" s="63"/>
      <c r="I8" s="63"/>
      <c r="J8" s="63"/>
      <c r="K8" s="63"/>
      <c r="L8" s="63"/>
      <c r="M8" s="63"/>
      <c r="N8" s="167"/>
    </row>
    <row r="9" spans="2:21" ht="20.100000000000001" customHeight="1">
      <c r="B9" s="168"/>
      <c r="C9" s="208" t="s">
        <v>40</v>
      </c>
      <c r="D9" s="209"/>
      <c r="E9" s="145" t="s">
        <v>17</v>
      </c>
      <c r="F9" s="145" t="s">
        <v>18</v>
      </c>
      <c r="G9" s="145" t="s">
        <v>29</v>
      </c>
      <c r="H9" s="210" t="s">
        <v>28</v>
      </c>
      <c r="I9" s="211"/>
      <c r="J9" s="211"/>
      <c r="K9" s="211"/>
      <c r="L9" s="211"/>
      <c r="M9" s="212"/>
      <c r="N9" s="167"/>
    </row>
    <row r="10" spans="2:21" ht="21.75" customHeight="1">
      <c r="B10" s="168"/>
      <c r="C10" s="18" t="s">
        <v>59</v>
      </c>
      <c r="D10" s="19" t="s">
        <v>33</v>
      </c>
      <c r="E10" s="77">
        <v>5.5</v>
      </c>
      <c r="F10" s="141"/>
      <c r="G10" s="20" t="s">
        <v>24</v>
      </c>
      <c r="H10" s="225" t="s">
        <v>61</v>
      </c>
      <c r="I10" s="225"/>
      <c r="J10" s="225"/>
      <c r="K10" s="225"/>
      <c r="L10" s="225"/>
      <c r="M10" s="226"/>
      <c r="N10" s="167"/>
    </row>
    <row r="11" spans="2:21" ht="36" customHeight="1">
      <c r="B11" s="168"/>
      <c r="C11" s="21" t="s">
        <v>100</v>
      </c>
      <c r="D11" s="22" t="s">
        <v>33</v>
      </c>
      <c r="E11" s="33">
        <v>0.82699999999999996</v>
      </c>
      <c r="F11" s="178"/>
      <c r="G11" s="23" t="s">
        <v>25</v>
      </c>
      <c r="H11" s="227" t="s">
        <v>96</v>
      </c>
      <c r="I11" s="227"/>
      <c r="J11" s="227"/>
      <c r="K11" s="227"/>
      <c r="L11" s="227"/>
      <c r="M11" s="228"/>
      <c r="N11" s="167"/>
      <c r="O11" s="75"/>
    </row>
    <row r="12" spans="2:21" ht="21.75" customHeight="1">
      <c r="B12" s="168"/>
      <c r="C12" s="21" t="s">
        <v>58</v>
      </c>
      <c r="D12" s="22" t="s">
        <v>33</v>
      </c>
      <c r="E12" s="33">
        <v>0.88600000000000001</v>
      </c>
      <c r="F12" s="178"/>
      <c r="G12" s="23" t="s">
        <v>25</v>
      </c>
      <c r="H12" s="258" t="s">
        <v>86</v>
      </c>
      <c r="I12" s="259"/>
      <c r="J12" s="259"/>
      <c r="K12" s="259"/>
      <c r="L12" s="259"/>
      <c r="M12" s="260"/>
      <c r="N12" s="167"/>
      <c r="O12" s="75"/>
    </row>
    <row r="13" spans="2:21" ht="21.75" customHeight="1">
      <c r="B13" s="168"/>
      <c r="C13" s="21" t="s">
        <v>43</v>
      </c>
      <c r="D13" s="22" t="s">
        <v>33</v>
      </c>
      <c r="E13" s="67">
        <v>0.85</v>
      </c>
      <c r="F13" s="142"/>
      <c r="G13" s="23" t="s">
        <v>25</v>
      </c>
      <c r="H13" s="227" t="s">
        <v>48</v>
      </c>
      <c r="I13" s="227"/>
      <c r="J13" s="227"/>
      <c r="K13" s="227"/>
      <c r="L13" s="227"/>
      <c r="M13" s="228"/>
      <c r="N13" s="167"/>
    </row>
    <row r="14" spans="2:21" ht="21.75" customHeight="1">
      <c r="B14" s="168"/>
      <c r="C14" s="21" t="s">
        <v>22</v>
      </c>
      <c r="D14" s="22" t="s">
        <v>33</v>
      </c>
      <c r="E14" s="24">
        <v>8760</v>
      </c>
      <c r="F14" s="143"/>
      <c r="G14" s="23" t="s">
        <v>26</v>
      </c>
      <c r="H14" s="222" t="s">
        <v>30</v>
      </c>
      <c r="I14" s="223"/>
      <c r="J14" s="223"/>
      <c r="K14" s="223"/>
      <c r="L14" s="223"/>
      <c r="M14" s="224"/>
      <c r="N14" s="167"/>
      <c r="R14" s="30"/>
      <c r="S14" s="31"/>
    </row>
    <row r="15" spans="2:21" ht="27.75" customHeight="1">
      <c r="B15" s="168"/>
      <c r="C15" s="21" t="s">
        <v>87</v>
      </c>
      <c r="D15" s="22" t="s">
        <v>33</v>
      </c>
      <c r="E15" s="37">
        <f>(E10/E11)*E13*E14</f>
        <v>49519.951632406286</v>
      </c>
      <c r="F15" s="37" t="e">
        <f>(F10/F11)*F13*F14</f>
        <v>#DIV/0!</v>
      </c>
      <c r="G15" s="23" t="s">
        <v>49</v>
      </c>
      <c r="H15" s="251" t="s">
        <v>74</v>
      </c>
      <c r="I15" s="251"/>
      <c r="J15" s="251"/>
      <c r="K15" s="251"/>
      <c r="L15" s="251"/>
      <c r="M15" s="252"/>
      <c r="N15" s="167"/>
      <c r="Q15" s="30"/>
      <c r="R15" s="31"/>
      <c r="T15" s="32"/>
      <c r="U15" s="32"/>
    </row>
    <row r="16" spans="2:21" ht="27.75" customHeight="1">
      <c r="B16" s="168"/>
      <c r="C16" s="21" t="s">
        <v>88</v>
      </c>
      <c r="D16" s="22" t="s">
        <v>33</v>
      </c>
      <c r="E16" s="37">
        <f>(E10/E12)*E13*E14</f>
        <v>46222.34762979683</v>
      </c>
      <c r="F16" s="37" t="e">
        <f>(F10/F12)*F13*F14</f>
        <v>#DIV/0!</v>
      </c>
      <c r="G16" s="23" t="s">
        <v>49</v>
      </c>
      <c r="H16" s="251" t="s">
        <v>75</v>
      </c>
      <c r="I16" s="251"/>
      <c r="J16" s="251"/>
      <c r="K16" s="251"/>
      <c r="L16" s="251"/>
      <c r="M16" s="252"/>
      <c r="N16" s="167"/>
      <c r="Q16" s="30"/>
      <c r="R16" s="31"/>
      <c r="T16" s="32"/>
      <c r="U16" s="32"/>
    </row>
    <row r="17" spans="2:21" ht="27.75" customHeight="1">
      <c r="B17" s="168"/>
      <c r="C17" s="39" t="s">
        <v>20</v>
      </c>
      <c r="D17" s="22" t="s">
        <v>33</v>
      </c>
      <c r="E17" s="37">
        <f>E15-E16</f>
        <v>3297.6040026094561</v>
      </c>
      <c r="F17" s="37" t="e">
        <f>F15-F16</f>
        <v>#DIV/0!</v>
      </c>
      <c r="G17" s="23" t="s">
        <v>49</v>
      </c>
      <c r="H17" s="217" t="s">
        <v>60</v>
      </c>
      <c r="I17" s="218"/>
      <c r="J17" s="218"/>
      <c r="K17" s="218"/>
      <c r="L17" s="218"/>
      <c r="M17" s="219"/>
      <c r="N17" s="167"/>
      <c r="Q17" s="30"/>
      <c r="R17" s="31"/>
      <c r="T17" s="32"/>
      <c r="U17" s="32"/>
    </row>
    <row r="18" spans="2:21" ht="21.75" customHeight="1">
      <c r="B18" s="168"/>
      <c r="C18" s="21" t="s">
        <v>32</v>
      </c>
      <c r="D18" s="22" t="s">
        <v>33</v>
      </c>
      <c r="E18" s="25">
        <v>0.14000000000000001</v>
      </c>
      <c r="F18" s="179"/>
      <c r="G18" s="23" t="s">
        <v>27</v>
      </c>
      <c r="H18" s="253" t="s">
        <v>31</v>
      </c>
      <c r="I18" s="253"/>
      <c r="J18" s="253"/>
      <c r="K18" s="253"/>
      <c r="L18" s="253"/>
      <c r="M18" s="254"/>
      <c r="N18" s="167"/>
    </row>
    <row r="19" spans="2:21" ht="21.75" customHeight="1">
      <c r="B19" s="168"/>
      <c r="C19" s="26" t="s">
        <v>21</v>
      </c>
      <c r="D19" s="27" t="s">
        <v>33</v>
      </c>
      <c r="E19" s="28">
        <f>E15*E18</f>
        <v>6932.7932285368806</v>
      </c>
      <c r="F19" s="28" t="e">
        <f>F15*F18</f>
        <v>#DIV/0!</v>
      </c>
      <c r="G19" s="29" t="s">
        <v>50</v>
      </c>
      <c r="H19" s="255" t="s">
        <v>7</v>
      </c>
      <c r="I19" s="256"/>
      <c r="J19" s="256"/>
      <c r="K19" s="256"/>
      <c r="L19" s="256"/>
      <c r="M19" s="257"/>
      <c r="N19" s="167"/>
    </row>
    <row r="20" spans="2:21" ht="7.5" customHeight="1">
      <c r="B20" s="168"/>
      <c r="N20" s="169"/>
    </row>
    <row r="21" spans="2:21" ht="41.25" customHeight="1">
      <c r="B21" s="168"/>
      <c r="C21" s="250" t="s">
        <v>152</v>
      </c>
      <c r="D21" s="250"/>
      <c r="E21" s="250"/>
      <c r="F21" s="250"/>
      <c r="G21" s="250"/>
      <c r="H21" s="250"/>
      <c r="I21" s="250"/>
      <c r="J21" s="250"/>
      <c r="K21" s="250"/>
      <c r="L21" s="250"/>
      <c r="M21" s="250"/>
      <c r="N21" s="169"/>
    </row>
    <row r="22" spans="2:21" ht="30" customHeight="1">
      <c r="B22" s="168"/>
      <c r="C22" s="233" t="s">
        <v>35</v>
      </c>
      <c r="D22" s="262"/>
      <c r="E22" s="262"/>
      <c r="F22" s="262"/>
      <c r="G22" s="262"/>
      <c r="H22" s="262"/>
      <c r="I22" s="262"/>
      <c r="N22" s="169"/>
    </row>
    <row r="23" spans="2:21" ht="57" customHeight="1">
      <c r="B23" s="168"/>
      <c r="C23" s="192" t="s">
        <v>98</v>
      </c>
      <c r="D23" s="192"/>
      <c r="E23" s="192"/>
      <c r="F23" s="192"/>
      <c r="G23" s="192"/>
      <c r="H23" s="192"/>
      <c r="I23" s="192"/>
      <c r="J23" s="192"/>
      <c r="K23" s="192"/>
      <c r="L23" s="192"/>
      <c r="M23" s="192"/>
      <c r="N23" s="169"/>
    </row>
    <row r="24" spans="2:21" ht="33" customHeight="1">
      <c r="B24" s="168"/>
      <c r="C24" s="192" t="s">
        <v>97</v>
      </c>
      <c r="D24" s="192"/>
      <c r="E24" s="192"/>
      <c r="F24" s="192"/>
      <c r="G24" s="192"/>
      <c r="H24" s="192"/>
      <c r="I24" s="192"/>
      <c r="J24" s="192"/>
      <c r="K24" s="192"/>
      <c r="L24" s="192"/>
      <c r="M24" s="192"/>
      <c r="N24" s="169"/>
    </row>
    <row r="25" spans="2:21" s="15" customFormat="1" ht="55.5" customHeight="1">
      <c r="B25" s="170"/>
      <c r="C25" s="192" t="s">
        <v>89</v>
      </c>
      <c r="D25" s="192"/>
      <c r="E25" s="192"/>
      <c r="F25" s="192"/>
      <c r="G25" s="192"/>
      <c r="H25" s="192"/>
      <c r="I25" s="192"/>
      <c r="J25" s="192"/>
      <c r="K25" s="192"/>
      <c r="L25" s="192"/>
      <c r="M25" s="192"/>
      <c r="N25" s="171"/>
    </row>
    <row r="26" spans="2:21" s="15" customFormat="1" ht="7.5" customHeight="1">
      <c r="B26" s="170"/>
      <c r="C26" s="14"/>
      <c r="D26" s="14"/>
      <c r="E26" s="14"/>
      <c r="F26" s="14"/>
      <c r="G26" s="14"/>
      <c r="H26" s="14"/>
      <c r="I26" s="14"/>
      <c r="J26" s="14"/>
      <c r="K26" s="14"/>
      <c r="L26" s="14"/>
      <c r="M26" s="14"/>
      <c r="N26" s="171"/>
    </row>
    <row r="27" spans="2:21" s="15" customFormat="1" ht="38.25" customHeight="1" thickBot="1">
      <c r="B27" s="172"/>
      <c r="C27" s="261" t="s">
        <v>65</v>
      </c>
      <c r="D27" s="247"/>
      <c r="E27" s="247"/>
      <c r="F27" s="247"/>
      <c r="G27" s="247"/>
      <c r="H27" s="247"/>
      <c r="I27" s="247"/>
      <c r="J27" s="247"/>
      <c r="K27" s="247"/>
      <c r="L27" s="247"/>
      <c r="M27" s="247"/>
      <c r="N27" s="174"/>
    </row>
    <row r="28" spans="2:21">
      <c r="K28" s="1"/>
      <c r="L28" s="1"/>
      <c r="M28" s="1"/>
    </row>
    <row r="29" spans="2:21">
      <c r="K29" s="1"/>
      <c r="L29" s="1"/>
      <c r="M29" s="1"/>
    </row>
    <row r="30" spans="2:21">
      <c r="K30" s="1"/>
      <c r="L30" s="1"/>
      <c r="M30" s="1"/>
    </row>
  </sheetData>
  <sheetProtection selectLockedCells="1"/>
  <mergeCells count="23">
    <mergeCell ref="C27:M27"/>
    <mergeCell ref="H11:M11"/>
    <mergeCell ref="H14:M14"/>
    <mergeCell ref="H15:M15"/>
    <mergeCell ref="H13:M13"/>
    <mergeCell ref="C24:M24"/>
    <mergeCell ref="C23:M23"/>
    <mergeCell ref="C22:I22"/>
    <mergeCell ref="C25:M25"/>
    <mergeCell ref="C9:D9"/>
    <mergeCell ref="H9:M9"/>
    <mergeCell ref="C21:M21"/>
    <mergeCell ref="H16:M16"/>
    <mergeCell ref="H18:M18"/>
    <mergeCell ref="H19:M19"/>
    <mergeCell ref="H12:M12"/>
    <mergeCell ref="H17:M17"/>
    <mergeCell ref="H10:M10"/>
    <mergeCell ref="F2:M2"/>
    <mergeCell ref="C3:M3"/>
    <mergeCell ref="C7:M7"/>
    <mergeCell ref="C5:I5"/>
    <mergeCell ref="C6:M6"/>
  </mergeCells>
  <phoneticPr fontId="2" type="noConversion"/>
  <pageMargins left="0.35433070866141736" right="0.35433070866141736" top="0.98425196850393704" bottom="0.98425196850393704" header="0.51181102362204722" footer="0.51181102362204722"/>
  <pageSetup paperSize="9" scale="87" fitToHeight="2" orientation="portrait" r:id="rId1"/>
  <headerFooter alignWithMargins="0"/>
  <colBreaks count="1" manualBreakCount="1">
    <brk id="15" max="27" man="1"/>
  </colBreaks>
  <drawing r:id="rId2"/>
  <legacyDrawing r:id="rId3"/>
  <oleObjects>
    <oleObject progId="Visio.Drawing.11" shapeId="2055" r:id="rId4"/>
  </oleObjects>
</worksheet>
</file>

<file path=xl/worksheets/sheet7.xml><?xml version="1.0" encoding="utf-8"?>
<worksheet xmlns="http://schemas.openxmlformats.org/spreadsheetml/2006/main" xmlns:r="http://schemas.openxmlformats.org/officeDocument/2006/relationships">
  <sheetPr enableFormatConditionsCalculation="0">
    <tabColor theme="6" tint="0.39997558519241921"/>
  </sheetPr>
  <dimension ref="B1:CH26"/>
  <sheetViews>
    <sheetView showGridLines="0" zoomScaleNormal="100" zoomScaleSheetLayoutView="70" workbookViewId="0">
      <selection activeCell="Q3" sqref="Q3"/>
    </sheetView>
  </sheetViews>
  <sheetFormatPr defaultRowHeight="12.75"/>
  <cols>
    <col min="1" max="1" width="2.140625" style="12" customWidth="1"/>
    <col min="2" max="2" width="0.7109375" style="12" customWidth="1"/>
    <col min="3" max="3" width="17.28515625" style="12" customWidth="1"/>
    <col min="4" max="4" width="0.85546875" style="12" customWidth="1"/>
    <col min="5" max="6" width="10" style="12" customWidth="1"/>
    <col min="7" max="7" width="6.7109375" style="12" customWidth="1"/>
    <col min="8" max="13" width="8.28515625" style="12" customWidth="1"/>
    <col min="14" max="14" width="0.7109375" style="12" customWidth="1"/>
    <col min="15" max="15" width="2" style="12" customWidth="1"/>
    <col min="16" max="17" width="9.140625" style="91"/>
    <col min="18" max="19" width="9.140625" style="12"/>
    <col min="20" max="21" width="9.28515625" style="12" bestFit="1" customWidth="1"/>
    <col min="22" max="16384" width="9.140625" style="12"/>
  </cols>
  <sheetData>
    <row r="1" spans="2:86" ht="18" customHeight="1" thickBot="1">
      <c r="B1" s="95"/>
      <c r="P1" s="12"/>
      <c r="Q1" s="12"/>
    </row>
    <row r="2" spans="2:86" s="13" customFormat="1" ht="63" customHeight="1">
      <c r="B2" s="162"/>
      <c r="C2" s="163"/>
      <c r="D2" s="163"/>
      <c r="E2" s="164"/>
      <c r="F2" s="220" t="s">
        <v>103</v>
      </c>
      <c r="G2" s="221"/>
      <c r="H2" s="221"/>
      <c r="I2" s="221"/>
      <c r="J2" s="221"/>
      <c r="K2" s="221"/>
      <c r="L2" s="221"/>
      <c r="M2" s="221"/>
      <c r="N2" s="165"/>
      <c r="P2" s="91"/>
      <c r="Q2" s="91"/>
    </row>
    <row r="3" spans="2:86" s="1" customFormat="1" ht="119.25" customHeight="1">
      <c r="B3" s="166"/>
      <c r="C3" s="192" t="s">
        <v>155</v>
      </c>
      <c r="D3" s="267"/>
      <c r="E3" s="267"/>
      <c r="F3" s="267"/>
      <c r="G3" s="267"/>
      <c r="H3" s="267"/>
      <c r="I3" s="267"/>
      <c r="J3" s="267"/>
      <c r="K3" s="267"/>
      <c r="L3" s="267"/>
      <c r="M3" s="267"/>
      <c r="N3" s="167"/>
      <c r="P3" s="92"/>
      <c r="Q3" s="92"/>
    </row>
    <row r="4" spans="2:86" s="1" customFormat="1" ht="6" customHeight="1">
      <c r="B4" s="166"/>
      <c r="C4" s="64"/>
      <c r="D4" s="65"/>
      <c r="E4" s="65"/>
      <c r="F4" s="65"/>
      <c r="G4" s="65"/>
      <c r="H4" s="65"/>
      <c r="I4" s="65"/>
      <c r="J4" s="65"/>
      <c r="K4" s="65"/>
      <c r="L4" s="65"/>
      <c r="M4" s="65"/>
      <c r="N4" s="167"/>
      <c r="P4" s="92"/>
      <c r="Q4" s="92"/>
    </row>
    <row r="5" spans="2:86" ht="26.25" customHeight="1">
      <c r="B5" s="168"/>
      <c r="C5" s="233" t="s">
        <v>34</v>
      </c>
      <c r="D5" s="234"/>
      <c r="E5" s="234"/>
      <c r="F5" s="234"/>
      <c r="G5" s="234"/>
      <c r="H5" s="234"/>
      <c r="I5" s="234"/>
      <c r="N5" s="169"/>
    </row>
    <row r="6" spans="2:86" ht="28.5" customHeight="1">
      <c r="B6" s="168"/>
      <c r="C6" s="235" t="s">
        <v>153</v>
      </c>
      <c r="D6" s="236"/>
      <c r="E6" s="236"/>
      <c r="F6" s="236"/>
      <c r="G6" s="236"/>
      <c r="H6" s="236"/>
      <c r="I6" s="236"/>
      <c r="J6" s="236"/>
      <c r="K6" s="236"/>
      <c r="L6" s="236"/>
      <c r="M6" s="236"/>
      <c r="N6" s="167"/>
    </row>
    <row r="7" spans="2:86" ht="48.75" customHeight="1">
      <c r="B7" s="168"/>
      <c r="C7" s="235" t="s">
        <v>154</v>
      </c>
      <c r="D7" s="236"/>
      <c r="E7" s="236"/>
      <c r="F7" s="236"/>
      <c r="G7" s="236"/>
      <c r="H7" s="236"/>
      <c r="I7" s="236"/>
      <c r="J7" s="236"/>
      <c r="K7" s="236"/>
      <c r="L7" s="236"/>
      <c r="M7" s="236"/>
      <c r="N7" s="167"/>
    </row>
    <row r="8" spans="2:86" ht="6" customHeight="1">
      <c r="B8" s="168"/>
      <c r="C8" s="62"/>
      <c r="D8" s="63"/>
      <c r="E8" s="63"/>
      <c r="F8" s="63"/>
      <c r="G8" s="63"/>
      <c r="H8" s="63"/>
      <c r="I8" s="63"/>
      <c r="J8" s="63"/>
      <c r="K8" s="63"/>
      <c r="L8" s="63"/>
      <c r="M8" s="63"/>
      <c r="N8" s="167"/>
    </row>
    <row r="9" spans="2:86" ht="20.100000000000001" customHeight="1">
      <c r="B9" s="168"/>
      <c r="C9" s="208" t="s">
        <v>40</v>
      </c>
      <c r="D9" s="209"/>
      <c r="E9" s="145" t="s">
        <v>17</v>
      </c>
      <c r="F9" s="145" t="s">
        <v>18</v>
      </c>
      <c r="G9" s="145" t="s">
        <v>29</v>
      </c>
      <c r="H9" s="210" t="s">
        <v>28</v>
      </c>
      <c r="I9" s="211"/>
      <c r="J9" s="211"/>
      <c r="K9" s="211"/>
      <c r="L9" s="211"/>
      <c r="M9" s="212"/>
      <c r="N9" s="167"/>
    </row>
    <row r="10" spans="2:86" ht="24" customHeight="1">
      <c r="B10" s="168"/>
      <c r="C10" s="18" t="s">
        <v>105</v>
      </c>
      <c r="D10" s="19" t="s">
        <v>33</v>
      </c>
      <c r="E10" s="81">
        <v>100000</v>
      </c>
      <c r="F10" s="180"/>
      <c r="G10" s="20" t="s">
        <v>104</v>
      </c>
      <c r="H10" s="225" t="s">
        <v>125</v>
      </c>
      <c r="I10" s="225"/>
      <c r="J10" s="225"/>
      <c r="K10" s="225"/>
      <c r="L10" s="225"/>
      <c r="M10" s="226"/>
      <c r="N10" s="167"/>
      <c r="CG10" s="93">
        <f>E10*E11/8</f>
        <v>1562.5</v>
      </c>
      <c r="CH10" s="93">
        <f>F10*F11/8</f>
        <v>0</v>
      </c>
    </row>
    <row r="11" spans="2:86" ht="36" customHeight="1">
      <c r="B11" s="168"/>
      <c r="C11" s="21" t="s">
        <v>106</v>
      </c>
      <c r="D11" s="22" t="s">
        <v>33</v>
      </c>
      <c r="E11" s="33">
        <v>0.125</v>
      </c>
      <c r="F11" s="178">
        <f>E11</f>
        <v>0.125</v>
      </c>
      <c r="G11" s="23" t="s">
        <v>25</v>
      </c>
      <c r="H11" s="227"/>
      <c r="I11" s="227"/>
      <c r="J11" s="227"/>
      <c r="K11" s="227"/>
      <c r="L11" s="227"/>
      <c r="M11" s="228"/>
      <c r="N11" s="167"/>
      <c r="O11" s="75"/>
      <c r="CG11" s="93">
        <f>CG10</f>
        <v>1562.5</v>
      </c>
      <c r="CH11" s="93">
        <f>CH10</f>
        <v>0</v>
      </c>
    </row>
    <row r="12" spans="2:86" ht="25.5" customHeight="1">
      <c r="B12" s="168"/>
      <c r="C12" s="21" t="s">
        <v>110</v>
      </c>
      <c r="D12" s="22" t="s">
        <v>33</v>
      </c>
      <c r="E12" s="81">
        <f>E10-(E10*E11/8)</f>
        <v>98437.5</v>
      </c>
      <c r="F12" s="81">
        <f>F10-(F10*F11/8)</f>
        <v>0</v>
      </c>
      <c r="G12" s="20" t="s">
        <v>104</v>
      </c>
      <c r="H12" s="258" t="s">
        <v>117</v>
      </c>
      <c r="I12" s="259"/>
      <c r="J12" s="259"/>
      <c r="K12" s="259"/>
      <c r="L12" s="259"/>
      <c r="M12" s="260"/>
      <c r="N12" s="167"/>
      <c r="O12" s="75"/>
      <c r="CG12" s="93">
        <f t="shared" ref="CG12:CG17" si="0">CG11</f>
        <v>1562.5</v>
      </c>
      <c r="CH12" s="93">
        <f t="shared" ref="CH12:CH17" si="1">CH11</f>
        <v>0</v>
      </c>
    </row>
    <row r="13" spans="2:86" ht="25.5" customHeight="1">
      <c r="B13" s="168"/>
      <c r="C13" s="21" t="s">
        <v>111</v>
      </c>
      <c r="D13" s="22" t="s">
        <v>33</v>
      </c>
      <c r="E13" s="81">
        <f>E10-(E10*E11)</f>
        <v>87500</v>
      </c>
      <c r="F13" s="81">
        <f>F10-(F10*F11)</f>
        <v>0</v>
      </c>
      <c r="G13" s="20" t="s">
        <v>104</v>
      </c>
      <c r="H13" s="258" t="s">
        <v>107</v>
      </c>
      <c r="I13" s="259"/>
      <c r="J13" s="259"/>
      <c r="K13" s="259"/>
      <c r="L13" s="259"/>
      <c r="M13" s="260"/>
      <c r="N13" s="167"/>
      <c r="P13" s="12"/>
      <c r="Q13" s="12"/>
      <c r="CG13" s="93">
        <f t="shared" si="0"/>
        <v>1562.5</v>
      </c>
      <c r="CH13" s="93">
        <f t="shared" si="1"/>
        <v>0</v>
      </c>
    </row>
    <row r="14" spans="2:86" ht="25.5" customHeight="1">
      <c r="B14" s="168"/>
      <c r="C14" s="84" t="s">
        <v>108</v>
      </c>
      <c r="D14" s="85" t="s">
        <v>33</v>
      </c>
      <c r="E14" s="86">
        <f>E12-E13</f>
        <v>10937.5</v>
      </c>
      <c r="F14" s="87">
        <f>F12-F13</f>
        <v>0</v>
      </c>
      <c r="G14" s="20" t="s">
        <v>104</v>
      </c>
      <c r="H14" s="266" t="s">
        <v>109</v>
      </c>
      <c r="I14" s="259"/>
      <c r="J14" s="259"/>
      <c r="K14" s="259"/>
      <c r="L14" s="259"/>
      <c r="M14" s="260"/>
      <c r="N14" s="167"/>
      <c r="P14" s="12"/>
      <c r="Q14" s="12"/>
      <c r="CG14" s="93">
        <f t="shared" si="0"/>
        <v>1562.5</v>
      </c>
      <c r="CH14" s="93">
        <f t="shared" si="1"/>
        <v>0</v>
      </c>
    </row>
    <row r="15" spans="2:86" ht="25.5" customHeight="1">
      <c r="B15" s="168"/>
      <c r="C15" s="82" t="s">
        <v>112</v>
      </c>
      <c r="D15" s="83" t="s">
        <v>33</v>
      </c>
      <c r="E15" s="33">
        <v>0.09</v>
      </c>
      <c r="F15" s="178"/>
      <c r="G15" s="23" t="s">
        <v>25</v>
      </c>
      <c r="H15" s="258" t="s">
        <v>113</v>
      </c>
      <c r="I15" s="259"/>
      <c r="J15" s="259"/>
      <c r="K15" s="259"/>
      <c r="L15" s="259"/>
      <c r="M15" s="260"/>
      <c r="N15" s="167"/>
      <c r="P15" s="12"/>
      <c r="Q15" s="12"/>
      <c r="CG15" s="93">
        <f t="shared" si="0"/>
        <v>1562.5</v>
      </c>
      <c r="CH15" s="93">
        <f t="shared" si="1"/>
        <v>0</v>
      </c>
    </row>
    <row r="16" spans="2:86" ht="25.5" customHeight="1">
      <c r="B16" s="168"/>
      <c r="C16" s="82" t="s">
        <v>118</v>
      </c>
      <c r="D16" s="83"/>
      <c r="E16" s="81">
        <f>CG10+NPV(E15,CG11:CG17)</f>
        <v>9426.4888048035136</v>
      </c>
      <c r="F16" s="81">
        <f>CH10+NPV(F15,CH11:CH17)</f>
        <v>0</v>
      </c>
      <c r="G16" s="20" t="s">
        <v>104</v>
      </c>
      <c r="H16" s="258" t="s">
        <v>119</v>
      </c>
      <c r="I16" s="259"/>
      <c r="J16" s="259"/>
      <c r="K16" s="259"/>
      <c r="L16" s="259"/>
      <c r="M16" s="260"/>
      <c r="N16" s="167"/>
      <c r="P16" s="12"/>
      <c r="Q16" s="12"/>
      <c r="CG16" s="93">
        <f t="shared" si="0"/>
        <v>1562.5</v>
      </c>
      <c r="CH16" s="93">
        <f t="shared" si="1"/>
        <v>0</v>
      </c>
    </row>
    <row r="17" spans="2:86" ht="25.5" customHeight="1">
      <c r="B17" s="168"/>
      <c r="C17" s="88" t="s">
        <v>114</v>
      </c>
      <c r="D17" s="89"/>
      <c r="E17" s="90">
        <f>E10*E11</f>
        <v>12500</v>
      </c>
      <c r="F17" s="90">
        <f>F10*F11</f>
        <v>0</v>
      </c>
      <c r="G17" s="29" t="s">
        <v>104</v>
      </c>
      <c r="H17" s="263" t="s">
        <v>115</v>
      </c>
      <c r="I17" s="264"/>
      <c r="J17" s="264"/>
      <c r="K17" s="264"/>
      <c r="L17" s="264"/>
      <c r="M17" s="265"/>
      <c r="N17" s="167"/>
      <c r="P17" s="12"/>
      <c r="Q17" s="12"/>
      <c r="CG17" s="93">
        <f t="shared" si="0"/>
        <v>1562.5</v>
      </c>
      <c r="CH17" s="93">
        <f t="shared" si="1"/>
        <v>0</v>
      </c>
    </row>
    <row r="18" spans="2:86" ht="7.5" customHeight="1">
      <c r="B18" s="168"/>
      <c r="N18" s="169"/>
    </row>
    <row r="19" spans="2:86" ht="30" customHeight="1">
      <c r="B19" s="168"/>
      <c r="C19" s="233" t="s">
        <v>35</v>
      </c>
      <c r="D19" s="234"/>
      <c r="E19" s="234"/>
      <c r="F19" s="234"/>
      <c r="G19" s="234"/>
      <c r="H19" s="234"/>
      <c r="I19" s="234"/>
      <c r="N19" s="169"/>
    </row>
    <row r="20" spans="2:86" ht="49.5" customHeight="1">
      <c r="B20" s="168"/>
      <c r="C20" s="192" t="s">
        <v>116</v>
      </c>
      <c r="D20" s="192"/>
      <c r="E20" s="192"/>
      <c r="F20" s="192"/>
      <c r="G20" s="192"/>
      <c r="H20" s="192"/>
      <c r="I20" s="192"/>
      <c r="J20" s="192"/>
      <c r="K20" s="192"/>
      <c r="L20" s="192"/>
      <c r="M20" s="192"/>
      <c r="N20" s="169"/>
    </row>
    <row r="21" spans="2:86" s="15" customFormat="1" ht="113.25" customHeight="1">
      <c r="B21" s="170"/>
      <c r="C21" s="192" t="s">
        <v>120</v>
      </c>
      <c r="D21" s="192"/>
      <c r="E21" s="192"/>
      <c r="F21" s="192"/>
      <c r="G21" s="192"/>
      <c r="H21" s="192"/>
      <c r="I21" s="192"/>
      <c r="J21" s="192"/>
      <c r="K21" s="192"/>
      <c r="L21" s="192"/>
      <c r="M21" s="192"/>
      <c r="N21" s="171"/>
      <c r="P21" s="94"/>
      <c r="Q21" s="94"/>
    </row>
    <row r="22" spans="2:86" ht="33" customHeight="1">
      <c r="B22" s="168"/>
      <c r="C22" s="192" t="s">
        <v>121</v>
      </c>
      <c r="D22" s="192"/>
      <c r="E22" s="192"/>
      <c r="F22" s="192"/>
      <c r="G22" s="192"/>
      <c r="H22" s="192"/>
      <c r="I22" s="192"/>
      <c r="J22" s="192"/>
      <c r="K22" s="192"/>
      <c r="L22" s="192"/>
      <c r="M22" s="192"/>
      <c r="N22" s="169"/>
    </row>
    <row r="23" spans="2:86" s="15" customFormat="1" ht="16.5" customHeight="1" thickBot="1">
      <c r="B23" s="172"/>
      <c r="C23" s="261" t="s">
        <v>126</v>
      </c>
      <c r="D23" s="247"/>
      <c r="E23" s="247"/>
      <c r="F23" s="247"/>
      <c r="G23" s="247"/>
      <c r="H23" s="247"/>
      <c r="I23" s="247"/>
      <c r="J23" s="247"/>
      <c r="K23" s="247"/>
      <c r="L23" s="247"/>
      <c r="M23" s="247"/>
      <c r="N23" s="174"/>
      <c r="P23" s="94"/>
      <c r="Q23" s="94"/>
    </row>
    <row r="24" spans="2:86">
      <c r="K24" s="1"/>
      <c r="L24" s="1"/>
      <c r="M24" s="1"/>
    </row>
    <row r="25" spans="2:86">
      <c r="K25" s="1"/>
      <c r="L25" s="1"/>
      <c r="M25" s="1"/>
    </row>
    <row r="26" spans="2:86">
      <c r="K26" s="1"/>
      <c r="L26" s="1"/>
      <c r="M26" s="1"/>
    </row>
  </sheetData>
  <sheetProtection selectLockedCells="1"/>
  <mergeCells count="20">
    <mergeCell ref="C9:D9"/>
    <mergeCell ref="H9:M9"/>
    <mergeCell ref="F2:M2"/>
    <mergeCell ref="C3:M3"/>
    <mergeCell ref="C7:M7"/>
    <mergeCell ref="C5:I5"/>
    <mergeCell ref="C6:M6"/>
    <mergeCell ref="H10:M10"/>
    <mergeCell ref="C23:M23"/>
    <mergeCell ref="H11:M11"/>
    <mergeCell ref="H13:M13"/>
    <mergeCell ref="C20:M20"/>
    <mergeCell ref="H17:M17"/>
    <mergeCell ref="C22:M22"/>
    <mergeCell ref="C19:I19"/>
    <mergeCell ref="C21:M21"/>
    <mergeCell ref="H12:M12"/>
    <mergeCell ref="H14:M14"/>
    <mergeCell ref="H15:M15"/>
    <mergeCell ref="H16:M16"/>
  </mergeCells>
  <phoneticPr fontId="2" type="noConversion"/>
  <pageMargins left="0.35433070866141736" right="0.35433070866141736" top="0.98425196850393704" bottom="0.98425196850393704" header="0.51181102362204722" footer="0.51181102362204722"/>
  <pageSetup paperSize="9" scale="87" fitToHeight="2" orientation="portrait" r:id="rId1"/>
  <headerFooter alignWithMargins="0"/>
  <colBreaks count="1" manualBreakCount="1">
    <brk id="15" max="27" man="1"/>
  </colBreaks>
  <drawing r:id="rId2"/>
</worksheet>
</file>

<file path=xl/worksheets/sheet8.xml><?xml version="1.0" encoding="utf-8"?>
<worksheet xmlns="http://schemas.openxmlformats.org/spreadsheetml/2006/main" xmlns:r="http://schemas.openxmlformats.org/officeDocument/2006/relationships">
  <sheetPr enableFormatConditionsCalculation="0">
    <tabColor rgb="FFC00000"/>
  </sheetPr>
  <dimension ref="A1:D9"/>
  <sheetViews>
    <sheetView showGridLines="0" workbookViewId="0">
      <pane ySplit="2" topLeftCell="A3" activePane="bottomLeft" state="frozen"/>
      <selection activeCell="I22" sqref="I22"/>
      <selection pane="bottomLeft" activeCell="D7" sqref="D7"/>
    </sheetView>
  </sheetViews>
  <sheetFormatPr defaultRowHeight="12"/>
  <cols>
    <col min="1" max="1" width="8.140625" style="129" customWidth="1"/>
    <col min="2" max="2" width="49.5703125" style="130" customWidth="1"/>
    <col min="3" max="3" width="11.28515625" style="131" customWidth="1"/>
    <col min="4" max="4" width="35.28515625" style="127" customWidth="1"/>
    <col min="5" max="16384" width="9.140625" style="127"/>
  </cols>
  <sheetData>
    <row r="1" spans="1:4" ht="24.75" customHeight="1">
      <c r="A1" s="132" t="s">
        <v>8</v>
      </c>
      <c r="B1" s="132"/>
      <c r="C1" s="132"/>
      <c r="D1" s="132"/>
    </row>
    <row r="2" spans="1:4" s="128" customFormat="1" ht="24.75" customHeight="1">
      <c r="A2" s="133" t="s">
        <v>9</v>
      </c>
      <c r="B2" s="133" t="s">
        <v>10</v>
      </c>
      <c r="C2" s="133" t="s">
        <v>11</v>
      </c>
      <c r="D2" s="133" t="s">
        <v>12</v>
      </c>
    </row>
    <row r="3" spans="1:4" ht="29.25" customHeight="1">
      <c r="A3" s="134" t="s">
        <v>123</v>
      </c>
      <c r="B3" s="135" t="s">
        <v>90</v>
      </c>
      <c r="C3" s="136">
        <v>40170</v>
      </c>
      <c r="D3" s="135"/>
    </row>
    <row r="4" spans="1:4" ht="29.25" customHeight="1">
      <c r="A4" s="134">
        <v>1</v>
      </c>
      <c r="B4" s="135" t="s">
        <v>124</v>
      </c>
      <c r="C4" s="136">
        <v>39973</v>
      </c>
      <c r="D4" s="135"/>
    </row>
    <row r="5" spans="1:4" ht="24.75" customHeight="1">
      <c r="A5" s="137">
        <v>2</v>
      </c>
      <c r="B5" s="138" t="s">
        <v>127</v>
      </c>
      <c r="C5" s="139">
        <v>40456</v>
      </c>
      <c r="D5" s="138"/>
    </row>
    <row r="6" spans="1:4" ht="24.75" customHeight="1">
      <c r="A6" s="137">
        <v>3</v>
      </c>
      <c r="B6" s="138" t="s">
        <v>144</v>
      </c>
      <c r="C6" s="139">
        <v>41158</v>
      </c>
      <c r="D6" s="138" t="s">
        <v>143</v>
      </c>
    </row>
    <row r="7" spans="1:4" ht="24.75" customHeight="1">
      <c r="A7" s="137">
        <v>4</v>
      </c>
      <c r="B7" s="138" t="s">
        <v>159</v>
      </c>
      <c r="C7" s="139">
        <v>41198</v>
      </c>
      <c r="D7" s="138" t="s">
        <v>162</v>
      </c>
    </row>
    <row r="8" spans="1:4" ht="24.75" customHeight="1">
      <c r="A8" s="137"/>
      <c r="B8" s="138"/>
      <c r="C8" s="140"/>
      <c r="D8" s="138"/>
    </row>
    <row r="9" spans="1:4" ht="24.75" customHeight="1">
      <c r="A9" s="137"/>
      <c r="B9" s="138"/>
      <c r="C9" s="140"/>
      <c r="D9" s="138"/>
    </row>
  </sheetData>
  <sheetProtection selectLockedCells="1"/>
  <phoneticPr fontId="2" type="noConversion"/>
  <pageMargins left="0.35433070866141736" right="0.35433070866141736"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vt:lpstr>
      <vt:lpstr>ReadMe</vt:lpstr>
      <vt:lpstr>Switching Off</vt:lpstr>
      <vt:lpstr>Energy-Efficient Motors</vt:lpstr>
      <vt:lpstr>Cogged &amp; Synchronous Belts</vt:lpstr>
      <vt:lpstr>Repair or Replace</vt:lpstr>
      <vt:lpstr>ACA</vt:lpstr>
      <vt:lpstr>Version</vt:lpstr>
      <vt:lpstr>ACA!Print_Area</vt:lpstr>
      <vt:lpstr>'Cogged &amp; Synchronous Belts'!Print_Area</vt:lpstr>
      <vt:lpstr>'Energy-Efficient Motors'!Print_Area</vt:lpstr>
      <vt:lpstr>ReadMe!Print_Area</vt:lpstr>
      <vt:lpstr>'Repair or Replace'!Print_Area</vt:lpstr>
      <vt:lpstr>'Switching Off'!Print_Area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Liam P Ó Cléirigh</cp:lastModifiedBy>
  <cp:lastPrinted>2008-12-18T12:28:42Z</cp:lastPrinted>
  <dcterms:created xsi:type="dcterms:W3CDTF">2002-10-18T01:41:30Z</dcterms:created>
  <dcterms:modified xsi:type="dcterms:W3CDTF">2012-10-17T11:36:44Z</dcterms:modified>
</cp:coreProperties>
</file>