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6255"/>
  </bookViews>
  <sheets>
    <sheet name="Intro" sheetId="22" r:id="rId1"/>
    <sheet name="ReadMe" sheetId="11" r:id="rId2"/>
    <sheet name="Trim Impeller (Throttle)" sheetId="1" r:id="rId3"/>
    <sheet name="Trim Impeller (Bypass)" sheetId="20" r:id="rId4"/>
    <sheet name="Bypass to VSD" sheetId="19" r:id="rId5"/>
    <sheet name="Throttle to VSD" sheetId="14" r:id="rId6"/>
    <sheet name="ACA" sheetId="21" r:id="rId7"/>
    <sheet name="Version" sheetId="16" r:id="rId8"/>
  </sheets>
  <externalReferences>
    <externalReference r:id="rId9"/>
  </externalReferences>
  <definedNames>
    <definedName name="DataSources">OFFSET([1]Sources!$F$2,1,0,COUNTA([1]Sources!$F$2:$F$52)-COUNTBLANK([1]Sources!$F$2:$F$52)-1,1)</definedName>
    <definedName name="FuelComment">OFFSET([1]Sources!$H$2,1,0,COUNTA([1]Sources!$H$2:$H$52)-COUNTBLANK([1]Sources!$H$2:$H$52)-1,1)</definedName>
    <definedName name="_xlnm.Print_Area" localSheetId="6">ACA!$B$2:$N$23</definedName>
    <definedName name="_xlnm.Print_Area" localSheetId="4">'Bypass to VSD'!$B$2:$R$34</definedName>
    <definedName name="_xlnm.Print_Area" localSheetId="1">ReadMe!$A$1:$G$26</definedName>
    <definedName name="_xlnm.Print_Area" localSheetId="5">'Throttle to VSD'!$B$2:$R$34</definedName>
    <definedName name="_xlnm.Print_Area" localSheetId="3">'Trim Impeller (Bypass)'!$B$2:$N$26</definedName>
    <definedName name="_xlnm.Print_Area" localSheetId="2">'Trim Impeller (Throttle)'!$B$2:$R$29</definedName>
  </definedNames>
  <calcPr calcId="125725"/>
</workbook>
</file>

<file path=xl/calcChain.xml><?xml version="1.0" encoding="utf-8"?>
<calcChain xmlns="http://schemas.openxmlformats.org/spreadsheetml/2006/main">
  <c r="K13" i="22"/>
  <c r="H17" i="1"/>
  <c r="I17"/>
  <c r="J17"/>
  <c r="H14"/>
  <c r="H18" s="1"/>
  <c r="H19" s="1"/>
  <c r="H20" s="1"/>
  <c r="H22" s="1"/>
  <c r="CG10" i="21"/>
  <c r="CG11"/>
  <c r="CG12" s="1"/>
  <c r="CG13" s="1"/>
  <c r="CG14" s="1"/>
  <c r="CG15" s="1"/>
  <c r="CG16" s="1"/>
  <c r="CG17" s="1"/>
  <c r="F11"/>
  <c r="CH10"/>
  <c r="CH11" s="1"/>
  <c r="E12"/>
  <c r="F12"/>
  <c r="E13"/>
  <c r="F13"/>
  <c r="F14" s="1"/>
  <c r="E14"/>
  <c r="E17"/>
  <c r="F17"/>
  <c r="F15" i="20"/>
  <c r="F16"/>
  <c r="F17" s="1"/>
  <c r="F18" s="1"/>
  <c r="F20" s="1"/>
  <c r="E16"/>
  <c r="E15"/>
  <c r="E17"/>
  <c r="E18" s="1"/>
  <c r="E20" s="1"/>
  <c r="I25" i="14"/>
  <c r="J25"/>
  <c r="I24" i="19"/>
  <c r="J24"/>
  <c r="I21" i="1"/>
  <c r="J21"/>
  <c r="J14"/>
  <c r="J18"/>
  <c r="J19" s="1"/>
  <c r="J20" s="1"/>
  <c r="J22" s="1"/>
  <c r="I14"/>
  <c r="I18" s="1"/>
  <c r="I19" s="1"/>
  <c r="I20" s="1"/>
  <c r="I22" s="1"/>
  <c r="F21" i="14"/>
  <c r="F22"/>
  <c r="F23" s="1"/>
  <c r="F24" s="1"/>
  <c r="F26" s="1"/>
  <c r="G21"/>
  <c r="G22"/>
  <c r="G23"/>
  <c r="G24" s="1"/>
  <c r="G26" s="1"/>
  <c r="H21"/>
  <c r="H22"/>
  <c r="H23" s="1"/>
  <c r="H24" s="1"/>
  <c r="H26" s="1"/>
  <c r="J27" s="1"/>
  <c r="I21"/>
  <c r="I22"/>
  <c r="I23"/>
  <c r="I24" s="1"/>
  <c r="I26" s="1"/>
  <c r="J21"/>
  <c r="J22"/>
  <c r="J23" s="1"/>
  <c r="J24" s="1"/>
  <c r="J26" s="1"/>
  <c r="E22"/>
  <c r="E21"/>
  <c r="E23"/>
  <c r="E24" s="1"/>
  <c r="E26" s="1"/>
  <c r="G27" s="1"/>
  <c r="F20" i="19"/>
  <c r="F21"/>
  <c r="F22"/>
  <c r="F23" s="1"/>
  <c r="F25" s="1"/>
  <c r="G20"/>
  <c r="G21"/>
  <c r="G22" s="1"/>
  <c r="G23" s="1"/>
  <c r="G25" s="1"/>
  <c r="H20"/>
  <c r="H21"/>
  <c r="H22"/>
  <c r="H23" s="1"/>
  <c r="H25" s="1"/>
  <c r="I20"/>
  <c r="I21"/>
  <c r="I22" s="1"/>
  <c r="I23" s="1"/>
  <c r="I25" s="1"/>
  <c r="J20"/>
  <c r="J21"/>
  <c r="J22"/>
  <c r="J23" s="1"/>
  <c r="J25" s="1"/>
  <c r="F17" i="1"/>
  <c r="F19" s="1"/>
  <c r="F20" s="1"/>
  <c r="F22" s="1"/>
  <c r="F14"/>
  <c r="F18" s="1"/>
  <c r="G17"/>
  <c r="G19" s="1"/>
  <c r="G20" s="1"/>
  <c r="G22" s="1"/>
  <c r="G14"/>
  <c r="G18" s="1"/>
  <c r="E14"/>
  <c r="E18" s="1"/>
  <c r="E17"/>
  <c r="E21" i="19"/>
  <c r="E20"/>
  <c r="E22" s="1"/>
  <c r="E23" s="1"/>
  <c r="E25" s="1"/>
  <c r="G26" s="1"/>
  <c r="CH12" i="21" l="1"/>
  <c r="CH13" s="1"/>
  <c r="CH14" s="1"/>
  <c r="CH15" s="1"/>
  <c r="CH16" s="1"/>
  <c r="CH17" s="1"/>
  <c r="F16"/>
  <c r="J26" i="19"/>
  <c r="J23" i="1"/>
  <c r="E19"/>
  <c r="E20" s="1"/>
  <c r="E22" s="1"/>
  <c r="G23" s="1"/>
  <c r="E16" i="21"/>
</calcChain>
</file>

<file path=xl/sharedStrings.xml><?xml version="1.0" encoding="utf-8"?>
<sst xmlns="http://schemas.openxmlformats.org/spreadsheetml/2006/main" count="348" uniqueCount="177">
  <si>
    <t>Before deciding to install a VSD ensure the system is as efficient as possible.  It is then advisable to monitor the existing equipment for a period of time to identify if the system motor is running at a capacity lower than design capacity. Doing so ensures that a VSD is actually required, that it can be sized correctly, and maximum savings can be made. As outlined above, the most suitable systems for installation of a VSD are those where the motor output is not 100% utilised, however before coming to the conclusion that a VSD is required you should consider motor resizing. For example, if a system is only working at a maximum of 40% of motor output it might be more advantageous to resize the motor to that of half of the original size. Now the new motor is operating up to 80% of its maximum output and the addition of a VSD might not incur any further savings.</t>
  </si>
  <si>
    <t>Load Profile wrt Maximum Flow (Hint: Match the operating hours (row 20) to the (up to) three Load Conditions on this row)</t>
  </si>
  <si>
    <r>
      <t>={0.38 x Connected Motor Power) + (0.62 x Connected Motor Power [kW] x (% Flow Rate [%])</t>
    </r>
    <r>
      <rPr>
        <vertAlign val="superscript"/>
        <sz val="8"/>
        <rFont val="Arial"/>
        <family val="2"/>
      </rPr>
      <t>0.7</t>
    </r>
    <r>
      <rPr>
        <sz val="8"/>
        <rFont val="Arial"/>
        <family val="2"/>
      </rPr>
      <t>) / Motor Efficiency [%]</t>
    </r>
  </si>
  <si>
    <r>
      <t>= ((Rated power [kW]) x (% Flow Rate [%] )</t>
    </r>
    <r>
      <rPr>
        <vertAlign val="superscript"/>
        <sz val="8"/>
        <rFont val="Arial"/>
        <family val="2"/>
      </rPr>
      <t>2</t>
    </r>
    <r>
      <rPr>
        <sz val="8"/>
        <rFont val="Arial"/>
        <family val="2"/>
      </rPr>
      <t xml:space="preserve"> /  VSD Efficiency [%]) / Motor Efficiency [%]</t>
    </r>
  </si>
  <si>
    <t>Energy MAP Tool Version History</t>
  </si>
  <si>
    <t>Version</t>
  </si>
  <si>
    <t>Description of Modification(s)</t>
  </si>
  <si>
    <t>Date</t>
  </si>
  <si>
    <t>Additional Comments</t>
  </si>
  <si>
    <t>Start at the point of energy service demand and work back upstream through the energy distribution and conversion system(s) – this is consistent with the energy efficiency hierarchy.</t>
  </si>
  <si>
    <t>Are there opportunities to distribute the energy more efficiently, e.g. insulation, improved structural integrity (elimination of leaks), isolation etc.?</t>
  </si>
  <si>
    <t>Is there scope for technical or operational modifications to the energy conversion systems (compressors, boilers, chillers etc.) to reduce the consumption of energy resources (natural gas, gasoil, electricity, wood chips etc.)?</t>
  </si>
  <si>
    <r>
      <t xml:space="preserve">Finally, are there </t>
    </r>
    <r>
      <rPr>
        <b/>
        <sz val="10"/>
        <rFont val="Arial"/>
        <family val="2"/>
      </rPr>
      <t>O&amp;M</t>
    </r>
    <r>
      <rPr>
        <sz val="10"/>
        <rFont val="Arial"/>
        <family val="2"/>
      </rPr>
      <t xml:space="preserve"> or </t>
    </r>
    <r>
      <rPr>
        <b/>
        <sz val="10"/>
        <rFont val="Arial"/>
        <family val="2"/>
      </rPr>
      <t>housekeeping</t>
    </r>
    <r>
      <rPr>
        <sz val="10"/>
        <rFont val="Arial"/>
        <family val="2"/>
      </rPr>
      <t xml:space="preserve"> actions that can be taken to reduce the consumption of energy resources?</t>
    </r>
  </si>
  <si>
    <t>[kW]</t>
  </si>
  <si>
    <t>[%]</t>
  </si>
  <si>
    <t>[€/kWh]</t>
  </si>
  <si>
    <t>Comment</t>
  </si>
  <si>
    <t>Unit</t>
  </si>
  <si>
    <t xml:space="preserve"> Insert from Energy Bills Analysis Tool</t>
  </si>
  <si>
    <t>Average Electricity Price</t>
  </si>
  <si>
    <t>:</t>
  </si>
  <si>
    <t>Estimate Your Savings</t>
  </si>
  <si>
    <t>Additional Information &amp; Tips</t>
  </si>
  <si>
    <r>
      <t xml:space="preserve">Identify the most efficient / optimum operational </t>
    </r>
    <r>
      <rPr>
        <b/>
        <sz val="10"/>
        <rFont val="Arial"/>
        <family val="2"/>
      </rPr>
      <t>control</t>
    </r>
    <r>
      <rPr>
        <sz val="10"/>
        <rFont val="Arial"/>
        <family val="2"/>
      </rPr>
      <t xml:space="preserve"> parameters for the most effective technology to satisfy each service demand.  Can cycle times be adjusted?</t>
    </r>
  </si>
  <si>
    <t>Then, for each Energy Service, ask yourself:
  -  Do I really need (paid-for) energy to deliver this energy service?
  -  Is there another way of delivering the output that requires using less or no energy?
  -  Can I use a less energy intensive alternative?
  -  What is the minimum specification required?
  -  Can I reduce (increase) pressures, temperatures, run times, flowrates, currents etc. to reduce the energy required?</t>
  </si>
  <si>
    <r>
      <t xml:space="preserve">Is the </t>
    </r>
    <r>
      <rPr>
        <b/>
        <sz val="10"/>
        <rFont val="Arial"/>
        <family val="2"/>
      </rPr>
      <t>technology</t>
    </r>
    <r>
      <rPr>
        <sz val="10"/>
        <rFont val="Arial"/>
        <family val="2"/>
      </rPr>
      <t xml:space="preserve"> that is currently satisfying each energy service demand appropriate?  Or can it be eliminated or replaced by a more effective alternative?</t>
    </r>
  </si>
  <si>
    <r>
      <t xml:space="preserve">Can the system be </t>
    </r>
    <r>
      <rPr>
        <b/>
        <sz val="10"/>
        <rFont val="Arial"/>
        <family val="2"/>
      </rPr>
      <t>designed</t>
    </r>
    <r>
      <rPr>
        <sz val="10"/>
        <rFont val="Arial"/>
        <family val="2"/>
      </rPr>
      <t xml:space="preserve"> better?</t>
    </r>
  </si>
  <si>
    <t>Parameter</t>
  </si>
  <si>
    <t>The "Onion" Approach to Improving Energy Efficiency</t>
  </si>
  <si>
    <t>Example: Load Condition 1</t>
  </si>
  <si>
    <t>Example: Load Condition 2</t>
  </si>
  <si>
    <t>Example: Load Condition 3</t>
  </si>
  <si>
    <t>Your Data: Load Condition 1</t>
  </si>
  <si>
    <t>Your Data: Load Condition 2</t>
  </si>
  <si>
    <t>Your Data: Load Condition 3</t>
  </si>
  <si>
    <t>New Impeller: % Max Flow wrt  Max Flow of Old Impeller</t>
  </si>
  <si>
    <t>New Impeller Maximum Power</t>
  </si>
  <si>
    <t>Annual Cost Savings at Each Flow Condition</t>
  </si>
  <si>
    <t>Power Savings</t>
  </si>
  <si>
    <t>Pump Motor Power</t>
  </si>
  <si>
    <t>Pump Motor Efficiency</t>
  </si>
  <si>
    <t>Efficiency of Pump Motor</t>
  </si>
  <si>
    <t xml:space="preserve">Rated Power of Pump Motor </t>
  </si>
  <si>
    <r>
      <t>=(Old Rated power) x (% Flow Rate [%])</t>
    </r>
    <r>
      <rPr>
        <vertAlign val="superscript"/>
        <sz val="8"/>
        <rFont val="Arial"/>
        <family val="2"/>
      </rPr>
      <t>2</t>
    </r>
    <r>
      <rPr>
        <sz val="8"/>
        <rFont val="Arial"/>
        <family val="2"/>
      </rPr>
      <t xml:space="preserve"> </t>
    </r>
  </si>
  <si>
    <t>Variable Speed Drive Efficiency Rating</t>
  </si>
  <si>
    <t>Enter Load Profile, % Rated Flow Capacity of Pump</t>
  </si>
  <si>
    <t xml:space="preserve">Total Annual Cost Saving </t>
  </si>
  <si>
    <t>Power Used With Bypass System</t>
  </si>
  <si>
    <t>Power Used With Variable Speed Pump</t>
  </si>
  <si>
    <t>[kWh]</t>
  </si>
  <si>
    <t>Total Annual Cost Savings</t>
  </si>
  <si>
    <t xml:space="preserve">Annual Energy Savings at Each Flow Condition </t>
  </si>
  <si>
    <t>VSD Efficiency Rating</t>
  </si>
  <si>
    <t xml:space="preserve"> Pump Motor Power</t>
  </si>
  <si>
    <t xml:space="preserve"> Hrs/yr for Each %Flow Rate</t>
  </si>
  <si>
    <t>Power With Throttled Pump</t>
  </si>
  <si>
    <t>Power With Variable Speed Pump</t>
  </si>
  <si>
    <t>= Power with Throttled Pump [kW] - Power with Variable Speed Pump [kW]</t>
  </si>
  <si>
    <t>Pump Motor Efficiency Rating</t>
  </si>
  <si>
    <t>= (Annual Energy Savings at Each Flow Condition [kWh/y]) x (Average Electricity Price [€/kWh])</t>
  </si>
  <si>
    <t>= Sum of the Annual Cost Savings for the 3 Flow Conditions</t>
  </si>
  <si>
    <t>= (Annual Energy Savings at Each Flow Condition [kWh/yr]) x (Average Electricity Price [€/kWh])</t>
  </si>
  <si>
    <t>Annual Operation Hours</t>
  </si>
  <si>
    <t>[€/y]</t>
  </si>
  <si>
    <t>[kWh/y]</t>
  </si>
  <si>
    <t>[h]</t>
  </si>
  <si>
    <t>Hours of Operation at Each Flow Rate</t>
  </si>
  <si>
    <t>= Power with Bypass System [kW] - Power Used with Variable Speed Pump [kW]</t>
  </si>
  <si>
    <t>Motor Efficiency Rating at Design Output</t>
  </si>
  <si>
    <t>Efficiency of Pump Motor at Design Flow</t>
  </si>
  <si>
    <t>A Variable Speed Drive (VSD) is a device that controls the rotational speed of motor driven equipment. It does this by adjusting the frequency and voltage of the power supplied to an AC motor according to system requirements. These inputs can be controlled manually, although in most applications an automatic control loop is used. In a closed control loop a transducer monitors the flow-rate or pressure and then a process controller generates the correct speed-demand response automatically. This method of control has the advantage of creating a quick response time to system changes and helps to maximise savings.</t>
  </si>
  <si>
    <t>New Flow Rate wrt Maximum Flow Rate [%] (Hint: Equal to New Impeller Diameter /  Old Impeller Diameter [%])</t>
  </si>
  <si>
    <t xml:space="preserve">Efficiency of Pump Motor </t>
  </si>
  <si>
    <t>% Load Profile</t>
  </si>
  <si>
    <t>Issued to SEI for review</t>
  </si>
  <si>
    <t>Pumps can often be substantially larger than they need to be when in use in industrial systems. Pumps are often oversized because of rounding up, trying to accommodate gradual increases in pipe surface roughness and due to anticipating future system capacity increases. As a result of this, oversized pumps can have operating points different to their design points. This can result in cavitation and energy wastage because some other means of control (e.g. throttle or bypass valves) have to be used to regulate the system flow.</t>
  </si>
  <si>
    <t>Pumps
- Trim Impeller</t>
  </si>
  <si>
    <t>Pumps
- Bypass Control to VSD Control</t>
  </si>
  <si>
    <t>Pumps
- Throttled Control to VSD Control</t>
  </si>
  <si>
    <t>Due to standardisation pump casings and shafts are designed to accommodate impellers of different sizes. Many pump manufacturers provide pump performance curves indicating how various models will perform with pump impellers of different diameters. Impeller trimming has an effect similar to reducing the pump size, so it may be considered a more cost effective solution than buying a smaller pump, depending on the circumstances. It is also worth noting that replacing an impeller with a smaller impeller will incur more cost than trimming an impeller on a lathe. Impeller trimming should only be undertaken by suitably qualified individuals under the guidance of pump experts.</t>
  </si>
  <si>
    <r>
      <t>Source</t>
    </r>
    <r>
      <rPr>
        <sz val="10"/>
        <rFont val="Arial"/>
        <family val="2"/>
      </rPr>
      <t>:</t>
    </r>
    <r>
      <rPr>
        <b/>
        <sz val="10"/>
        <rFont val="Arial"/>
        <family val="2"/>
      </rPr>
      <t xml:space="preserve"> </t>
    </r>
    <r>
      <rPr>
        <sz val="10"/>
        <rFont val="Arial"/>
        <family val="2"/>
      </rPr>
      <t xml:space="preserve">UK Carbon Trust </t>
    </r>
    <r>
      <rPr>
        <b/>
        <i/>
        <sz val="10"/>
        <rFont val="Arial"/>
        <family val="2"/>
      </rPr>
      <t xml:space="preserve">Energy Savings in Industrial Water Pumping Systems </t>
    </r>
    <r>
      <rPr>
        <sz val="10"/>
        <rFont val="Arial"/>
        <family val="2"/>
      </rPr>
      <t>1997</t>
    </r>
    <r>
      <rPr>
        <b/>
        <i/>
        <sz val="10"/>
        <rFont val="Arial"/>
        <family val="2"/>
      </rPr>
      <t xml:space="preserve">,  </t>
    </r>
    <r>
      <rPr>
        <sz val="10"/>
        <rFont val="Arial"/>
        <family val="2"/>
      </rPr>
      <t>U.S Department of Energy Industrial Technologies Programme</t>
    </r>
    <r>
      <rPr>
        <b/>
        <sz val="10"/>
        <rFont val="Arial"/>
        <family val="2"/>
      </rPr>
      <t xml:space="preserve"> Energy Tips - Pumping Systems</t>
    </r>
    <r>
      <rPr>
        <sz val="10"/>
        <rFont val="Arial"/>
        <family val="2"/>
      </rPr>
      <t xml:space="preserve"> 2007, US Best Practice Sheets</t>
    </r>
  </si>
  <si>
    <t>Load Profile wrt Maximum Flow (Hint: Match the operating hours (row 16) to the (up to) three Load Conditions on this row)</t>
  </si>
  <si>
    <t>Operating Hours at each % load (load condition)</t>
  </si>
  <si>
    <t xml:space="preserve">Power Consumed (Throttled Pump &amp; Old Impeller) </t>
  </si>
  <si>
    <t>Annual Energy Savings at Each Flow Condition</t>
  </si>
  <si>
    <t>= (Power Savings [kW]) x (Annual Operating Hours [h])</t>
  </si>
  <si>
    <t>Where a motor is operating under light loading conditions the addition of a VSD can result in energy savings. The VSD saves energy by matching the motor output to the part load condition. The magnitude of these savings depends on the Torque-Speed characteristics of the load being driven. There are three types of relationships: Varying Torque, Constant Torque and Constant Power. In systems where the load characteristic is that of Varying Torque the power used by the motor is proportional to the cube of the motor speed in accordance with the Affinity Laws. As a result, a 20% reduction in motor speed corresponds to a reduction of over 50% in power consumed. However, as most real systems have some component of static head the relationship must be altered to account for this. Despite this, systems with static head losses of less than 20% offer cost effective opportunities for savings. Variable Torque Loads include Fans and Centrifugal Pumps. Typical efficiency for VSDs is in the range of 92-95% with the 5-8% losses occurring as heat dissipation due to electrical switching within the controls.</t>
  </si>
  <si>
    <r>
      <t>Important Note:</t>
    </r>
    <r>
      <rPr>
        <sz val="10"/>
        <rFont val="Arial"/>
        <family val="2"/>
      </rPr>
      <t xml:space="preserve"> Positive displacement pumps are of a Constant Torque load characteristic and may not realise the same amount of energy savings from a speed reduction.</t>
    </r>
  </si>
  <si>
    <t xml:space="preserve"> % Load Profile</t>
  </si>
  <si>
    <t>Load Profile wrt Maximum Flow (Hint: Match the operating hours (row 19) to the (up to) three Load Conditions on this row)</t>
  </si>
  <si>
    <t>= Rated Power [kW] / Motor Efficiency [%]</t>
  </si>
  <si>
    <r>
      <t>= ((Rated power [kW]) x (% Flow Rate [%] )</t>
    </r>
    <r>
      <rPr>
        <vertAlign val="superscript"/>
        <sz val="8"/>
        <rFont val="Arial"/>
        <family val="2"/>
      </rPr>
      <t>2</t>
    </r>
    <r>
      <rPr>
        <sz val="8"/>
        <rFont val="Arial"/>
        <family val="2"/>
      </rPr>
      <t xml:space="preserve"> / (VSD Efficiency [%])) / Motor Efficiency [%]</t>
    </r>
  </si>
  <si>
    <t>= Power Savings [kW] x Hours of Operation at Each Flow Rate [h]</t>
  </si>
  <si>
    <t>Pumps
- Trim Impeller (Throttle Control)</t>
  </si>
  <si>
    <t xml:space="preserve">Power Consumed (Bypass Control &amp; Old Impeller) </t>
  </si>
  <si>
    <t>Power Consumed (New Impeller)</t>
  </si>
  <si>
    <r>
      <t>=(0.38 x Motor Rating [kW]) + (0.62 x Motor Rating [kW]) x (% Flow Rate [%]</t>
    </r>
    <r>
      <rPr>
        <vertAlign val="superscript"/>
        <sz val="8"/>
        <rFont val="Arial"/>
        <family val="2"/>
      </rPr>
      <t>0.7</t>
    </r>
    <r>
      <rPr>
        <sz val="8"/>
        <rFont val="Arial"/>
        <family val="2"/>
      </rPr>
      <t>) / (Motor Efficiency [%])</t>
    </r>
  </si>
  <si>
    <t>= (Power with bypass control &amp; old impeller [kW]) - (Power with New Impeller [kW])</t>
  </si>
  <si>
    <r>
      <t>=((0.38 x Motor Rating [kW]) + (0.62 x Motor Rating [kW]) x (% Flow Rate [%]</t>
    </r>
    <r>
      <rPr>
        <vertAlign val="superscript"/>
        <sz val="8"/>
        <rFont val="Arial"/>
        <family val="2"/>
      </rPr>
      <t>0.7))</t>
    </r>
    <r>
      <rPr>
        <sz val="8"/>
        <rFont val="Arial"/>
        <family val="2"/>
      </rPr>
      <t xml:space="preserve"> / (Motor Efficiency [%])</t>
    </r>
  </si>
  <si>
    <t>= (Power With Throttled Pump and old impeller [kW]) - (Power with New Impeller [kW])</t>
  </si>
  <si>
    <t>In systems where bypass control is used to regulate the system flow the system pump is operating constantly at an output that exceeds the system demand with the excess flow being returned to the pump. By reducing the impeller size you can effectively reduce the flow and head generated across the pump to a level that more closely matches the system requirements. Impeller trimming involves machining the impeller to a smaller diameter and then refitting it to the pump. Where the pump is in near continuous use and downtime has to be kept to a minimum often a smaller impeller can be ordered rather than waiting while the existing impeller is machined. Downsizing the impeller has the effect of reducing both the flow rate and the pressure at which the pump operates.  As a result the pump uses less energy during its operation. Care should be taken when trimming an impeller as excessive trimming can result in added clearance between the impeller and the impeller casing and this can cause internal flow recirculation, head loss and a reduction in pump efficiency. Typically an impeller should not be resized to less than 75% of its original size.</t>
  </si>
  <si>
    <r>
      <t>= ((Rated power [kW]) x (% Flow Rate [%] )</t>
    </r>
    <r>
      <rPr>
        <vertAlign val="superscript"/>
        <sz val="8"/>
        <rFont val="Arial"/>
        <family val="2"/>
      </rPr>
      <t>2</t>
    </r>
    <r>
      <rPr>
        <sz val="8"/>
        <rFont val="Arial"/>
        <family val="2"/>
      </rPr>
      <t xml:space="preserve"> ) / Motor Efficiency [%]</t>
    </r>
  </si>
  <si>
    <t>=Pump Motor Power [kW] / (Motor Efficiency [%])</t>
  </si>
  <si>
    <t xml:space="preserve">Example: </t>
  </si>
  <si>
    <t xml:space="preserve">Your Data: </t>
  </si>
  <si>
    <t xml:space="preserve">Operating Hours </t>
  </si>
  <si>
    <r>
      <t>Source</t>
    </r>
    <r>
      <rPr>
        <sz val="10"/>
        <rFont val="Arial"/>
        <family val="2"/>
      </rPr>
      <t xml:space="preserve">: UK Carbon Trust </t>
    </r>
    <r>
      <rPr>
        <b/>
        <sz val="10"/>
        <rFont val="Arial"/>
        <family val="2"/>
      </rPr>
      <t>Variable Speed Drive CTG006</t>
    </r>
    <r>
      <rPr>
        <sz val="10"/>
        <rFont val="Arial"/>
        <family val="2"/>
      </rPr>
      <t xml:space="preserve"> 2007; </t>
    </r>
    <r>
      <rPr>
        <b/>
        <sz val="10"/>
        <rFont val="Arial"/>
        <family val="2"/>
      </rPr>
      <t>Energy Savings in Industrial Water Pumping Systems</t>
    </r>
    <r>
      <rPr>
        <sz val="10"/>
        <rFont val="Arial"/>
        <family val="2"/>
      </rPr>
      <t xml:space="preserve"> 1997, U.S Department of Energy </t>
    </r>
    <r>
      <rPr>
        <b/>
        <sz val="10"/>
        <rFont val="Arial"/>
        <family val="2"/>
      </rPr>
      <t>Industrial Technologies Programme Energy Tips - Motor</t>
    </r>
    <r>
      <rPr>
        <sz val="10"/>
        <rFont val="Arial"/>
        <family val="2"/>
      </rPr>
      <t xml:space="preserve"> 2007, US Best Practise Sheets</t>
    </r>
  </si>
  <si>
    <r>
      <t>Source</t>
    </r>
    <r>
      <rPr>
        <sz val="10"/>
        <rFont val="Arial"/>
        <family val="2"/>
      </rPr>
      <t xml:space="preserve">: UK Carbon Trust </t>
    </r>
    <r>
      <rPr>
        <b/>
        <i/>
        <sz val="10"/>
        <rFont val="Arial"/>
        <family val="2"/>
      </rPr>
      <t>Variable Speed Drive CTG006</t>
    </r>
    <r>
      <rPr>
        <sz val="10"/>
        <rFont val="Arial"/>
        <family val="2"/>
      </rPr>
      <t xml:space="preserve"> 2007; </t>
    </r>
    <r>
      <rPr>
        <b/>
        <i/>
        <sz val="10"/>
        <rFont val="Arial"/>
        <family val="2"/>
      </rPr>
      <t>Energy Savings in Industrial Water Pumping Systems</t>
    </r>
    <r>
      <rPr>
        <sz val="10"/>
        <rFont val="Arial"/>
        <family val="2"/>
      </rPr>
      <t xml:space="preserve"> 1997, U.S Department of Energy Industrial Technologies Programme </t>
    </r>
    <r>
      <rPr>
        <b/>
        <i/>
        <sz val="10"/>
        <rFont val="Arial"/>
        <family val="2"/>
      </rPr>
      <t>Energy Tips - Motor</t>
    </r>
    <r>
      <rPr>
        <sz val="10"/>
        <rFont val="Arial"/>
        <family val="2"/>
      </rPr>
      <t xml:space="preserve"> 2007, US Best Practise Sheets</t>
    </r>
  </si>
  <si>
    <r>
      <t>Source</t>
    </r>
    <r>
      <rPr>
        <sz val="10"/>
        <rFont val="Arial"/>
        <family val="2"/>
      </rPr>
      <t>:</t>
    </r>
    <r>
      <rPr>
        <b/>
        <sz val="10"/>
        <rFont val="Arial"/>
        <family val="2"/>
      </rPr>
      <t xml:space="preserve"> </t>
    </r>
    <r>
      <rPr>
        <sz val="10"/>
        <rFont val="Arial"/>
        <family val="2"/>
      </rPr>
      <t xml:space="preserve">UK Carbon Trust </t>
    </r>
    <r>
      <rPr>
        <b/>
        <i/>
        <sz val="10"/>
        <rFont val="Arial"/>
        <family val="2"/>
      </rPr>
      <t xml:space="preserve">Energy Savings in Industrial Water Pumping Systems </t>
    </r>
    <r>
      <rPr>
        <sz val="10"/>
        <rFont val="Arial"/>
        <family val="2"/>
      </rPr>
      <t>1997, U.S Department of Energy Industrial Technologies Programme</t>
    </r>
    <r>
      <rPr>
        <b/>
        <sz val="10"/>
        <rFont val="Arial"/>
        <family val="2"/>
      </rPr>
      <t xml:space="preserve"> Energy Tips - Pumping Systems</t>
    </r>
    <r>
      <rPr>
        <sz val="10"/>
        <rFont val="Arial"/>
        <family val="2"/>
      </rPr>
      <t xml:space="preserve"> 2007, US Best Practice Sheets</t>
    </r>
  </si>
  <si>
    <t>Accelerated Capital Allowance (ACA)</t>
  </si>
  <si>
    <t xml:space="preserve">Example </t>
  </si>
  <si>
    <t>Your Data</t>
  </si>
  <si>
    <t>Capital cost of Qualifying Equipment</t>
  </si>
  <si>
    <t>[€]</t>
  </si>
  <si>
    <t>Corporation Tax Rate</t>
  </si>
  <si>
    <t>Standard capital allowance allows firms to write off 1/8 of capital cost against tax each year (for 8 years)</t>
  </si>
  <si>
    <t>Accelerated capital allowance allows firms to write off ALL of capital cost against tax in first year</t>
  </si>
  <si>
    <t>Year 1 Saving in Net Cashflow</t>
  </si>
  <si>
    <t>= (Actual Year 1 Net Cashflow without ACA) - (Actual Year 1 Net Cashflow with ACA)</t>
  </si>
  <si>
    <t>Discount Rate</t>
  </si>
  <si>
    <t>The Discount Rate used by your business</t>
  </si>
  <si>
    <r>
      <t xml:space="preserve">Remember that these savings are </t>
    </r>
    <r>
      <rPr>
        <b/>
        <sz val="10"/>
        <rFont val="Arial"/>
        <family val="2"/>
      </rPr>
      <t>in addition</t>
    </r>
    <r>
      <rPr>
        <sz val="10"/>
        <rFont val="Arial"/>
        <family val="2"/>
      </rPr>
      <t xml:space="preserve"> to the operational savings (energy, € and environmental) associated with using energy efficient equipment.</t>
    </r>
  </si>
  <si>
    <r>
      <t xml:space="preserve">Actual Year 1 Net Cashflow </t>
    </r>
    <r>
      <rPr>
        <i/>
        <sz val="8"/>
        <rFont val="Arial"/>
        <family val="2"/>
      </rPr>
      <t>without</t>
    </r>
    <r>
      <rPr>
        <sz val="8"/>
        <rFont val="Arial"/>
        <family val="2"/>
      </rPr>
      <t xml:space="preserve"> ACA</t>
    </r>
  </si>
  <si>
    <r>
      <t xml:space="preserve">Actual Year 1 Net Cashflow </t>
    </r>
    <r>
      <rPr>
        <i/>
        <sz val="8"/>
        <rFont val="Arial"/>
        <family val="2"/>
      </rPr>
      <t>with</t>
    </r>
    <r>
      <rPr>
        <sz val="8"/>
        <rFont val="Arial"/>
        <family val="2"/>
      </rPr>
      <t xml:space="preserve"> ACA</t>
    </r>
  </si>
  <si>
    <r>
      <t xml:space="preserve">PV of </t>
    </r>
    <r>
      <rPr>
        <i/>
        <sz val="8"/>
        <rFont val="Arial"/>
        <family val="2"/>
      </rPr>
      <t>standard</t>
    </r>
    <r>
      <rPr>
        <sz val="8"/>
        <rFont val="Arial"/>
        <family val="2"/>
      </rPr>
      <t xml:space="preserve"> Capital Allowance</t>
    </r>
  </si>
  <si>
    <r>
      <t xml:space="preserve">Present Value (PV) to your business of the </t>
    </r>
    <r>
      <rPr>
        <i/>
        <sz val="8"/>
        <rFont val="Arial"/>
        <family val="2"/>
      </rPr>
      <t xml:space="preserve">Standard </t>
    </r>
    <r>
      <rPr>
        <sz val="8"/>
        <rFont val="Arial"/>
        <family val="2"/>
      </rPr>
      <t>Capital Allowances, i.e. no ACA</t>
    </r>
  </si>
  <si>
    <r>
      <t xml:space="preserve">PV of </t>
    </r>
    <r>
      <rPr>
        <i/>
        <sz val="8"/>
        <rFont val="Arial"/>
        <family val="2"/>
      </rPr>
      <t>Accelerated</t>
    </r>
    <r>
      <rPr>
        <sz val="8"/>
        <rFont val="Arial"/>
        <family val="2"/>
      </rPr>
      <t xml:space="preserve"> Capital Allowance</t>
    </r>
  </si>
  <si>
    <r>
      <t xml:space="preserve">Present Value (PV) to your business of the </t>
    </r>
    <r>
      <rPr>
        <i/>
        <sz val="8"/>
        <rFont val="Arial"/>
        <family val="2"/>
      </rPr>
      <t xml:space="preserve">Accelerated </t>
    </r>
    <r>
      <rPr>
        <sz val="8"/>
        <rFont val="Arial"/>
        <family val="2"/>
      </rPr>
      <t>Capital Allowances, i.e. with ACA</t>
    </r>
  </si>
  <si>
    <t>With the standard capital allowance for plant and machinery, the tax saving is spread equally over eight years and therefore also subject to typical monetary devaluation. With the ACA, it is all recovered in the first year, resulting in direct cash flow benefits without degradation of value with time.</t>
  </si>
  <si>
    <t>In summary, the ACA benefits you by ensuring:
- increased opportunities for further investment
- a shorter break-even period on the investment
- a higher return on the investment
- lower ongoing energy costs through using energy-efficient equipment
- a marketing edge through being environmentally friendly
- a higher real value on capital allowance return in an inflationary market</t>
  </si>
  <si>
    <r>
      <t xml:space="preserve">The following Onion diagram illustrates this approach and also identifies some </t>
    </r>
    <r>
      <rPr>
        <b/>
        <sz val="10"/>
        <rFont val="Arial"/>
        <family val="2"/>
      </rPr>
      <t>best practice</t>
    </r>
    <r>
      <rPr>
        <sz val="10"/>
        <rFont val="Arial"/>
        <family val="2"/>
      </rPr>
      <t xml:space="preserve"> energy savings measures at different 'layers'.  Simple energy saving calculation sheets for each of these measures are included in this spreadsheet.</t>
    </r>
  </si>
  <si>
    <r>
      <t xml:space="preserve">Start at the centre of the Onion (see diagram below) by identifying the relevant </t>
    </r>
    <r>
      <rPr>
        <b/>
        <sz val="10"/>
        <rFont val="Arial"/>
        <family val="2"/>
      </rPr>
      <t>Energy Service</t>
    </r>
    <r>
      <rPr>
        <sz val="10"/>
        <rFont val="Arial"/>
        <family val="2"/>
      </rPr>
      <t>.  An energy service demand is the need for a specific level of work or activity to be performed.  However, an Energy Service is more than simply 'pumping'.
To identify the Energy Service, ask yourself:
 -  What do I want to do with the pumped fluid?
 -  What is the fundamental piece of work that I want the pump to do?
An example of a pump related Energy Service might be: to transport feedwater from a tank to a boiler.</t>
    </r>
  </si>
  <si>
    <t>Draft</t>
  </si>
  <si>
    <t>Final - for publication</t>
  </si>
  <si>
    <t>Final - updated logos and links to reflect SEAI rebranding</t>
  </si>
  <si>
    <r>
      <t>Source</t>
    </r>
    <r>
      <rPr>
        <sz val="10"/>
        <rFont val="Arial"/>
        <family val="2"/>
      </rPr>
      <t>: www.seai.ie/aca</t>
    </r>
  </si>
  <si>
    <t>See www.seai.ie/aca for details of qualifying equipment</t>
  </si>
  <si>
    <t>Energy MAP</t>
  </si>
  <si>
    <t>Layout of this Tool</t>
  </si>
  <si>
    <t xml:space="preserve">  -  Green worksheets:  this is where you enter data</t>
  </si>
  <si>
    <t xml:space="preserve">  -  Blue worksheets:  summary or example data</t>
  </si>
  <si>
    <t xml:space="preserve">  -  Red worksheets: For SEAI use only</t>
  </si>
  <si>
    <t>Using this Tool</t>
  </si>
  <si>
    <t>-</t>
  </si>
  <si>
    <t>Enter data in the green cells only</t>
  </si>
  <si>
    <t>Each worksheet contains information, tips and calculation methods and examples for a different savings opportunity</t>
  </si>
  <si>
    <t>Additional Information &amp; Support</t>
  </si>
  <si>
    <t xml:space="preserve"> - There is extensive guidance on all twenty Energy MAP steps at www.seai.ie/energymap (click here)</t>
  </si>
  <si>
    <t xml:space="preserve"> - Click here to see SEAI's suite of supports to help public bodies reach their 33% energy-efficiency targets by 2020</t>
  </si>
  <si>
    <t xml:space="preserve"> - Click here to see SEAI's supports for SMEs and Large Industry</t>
  </si>
  <si>
    <t>Best Practice Worksheet - Pumps</t>
  </si>
  <si>
    <r>
      <t xml:space="preserve">This </t>
    </r>
    <r>
      <rPr>
        <u/>
        <sz val="11"/>
        <color theme="0"/>
        <rFont val="Calibri"/>
        <family val="2"/>
      </rPr>
      <t>Best Practice Worksheet for Pumps</t>
    </r>
    <r>
      <rPr>
        <sz val="11"/>
        <color theme="0"/>
        <rFont val="Calibri"/>
        <family val="2"/>
      </rPr>
      <t xml:space="preserve"> is for identifying and quantifying energy savings opportunities associated with the operation of pumps.</t>
    </r>
  </si>
  <si>
    <r>
      <t xml:space="preserve">Your organisation should continuously identify opportunities for energy savings and record them in the </t>
    </r>
    <r>
      <rPr>
        <u/>
        <sz val="11"/>
        <color theme="0"/>
        <rFont val="Calibri"/>
        <family val="2"/>
      </rPr>
      <t>Register of Opportunities</t>
    </r>
    <r>
      <rPr>
        <sz val="11"/>
        <color theme="0"/>
        <rFont val="Calibri"/>
        <family val="2"/>
      </rPr>
      <t xml:space="preserve">.  There should be a clear link between the opportunities and the </t>
    </r>
    <r>
      <rPr>
        <u/>
        <sz val="11"/>
        <color theme="0"/>
        <rFont val="Calibri"/>
        <family val="2"/>
      </rPr>
      <t>Significant Energy Users</t>
    </r>
    <r>
      <rPr>
        <sz val="11"/>
        <color theme="0"/>
        <rFont val="Calibri"/>
        <family val="2"/>
      </rPr>
      <t xml:space="preserve"> in your organisation, e.g. pumps.</t>
    </r>
  </si>
  <si>
    <t>Addition of Intro Sheet
Edits for PS organisations</t>
  </si>
  <si>
    <t>2012 Review of Energy MAP 'Family'
Issued for internal review</t>
  </si>
  <si>
    <r>
      <t xml:space="preserve">The Triple E Products Register is a new benchmark register of best in class energy efficient products. Products on this register all meet a minimum set of stringent efficiency criteria and typically will be of a best in class efficiency standard. As such, procuring against this register will provide you with the assurance that you are purchasing a product of very high efficiency.  For more information go to www.seai.ie/triplee.  </t>
    </r>
    <r>
      <rPr>
        <b/>
        <sz val="10"/>
        <rFont val="Arial"/>
        <family val="2"/>
      </rPr>
      <t>Public bodies</t>
    </r>
    <r>
      <rPr>
        <sz val="10"/>
        <rFont val="Arial"/>
        <family val="2"/>
      </rPr>
      <t xml:space="preserve"> are obliged to only procure equipment or vehicles that are listed on the register (or equivalent).</t>
    </r>
  </si>
  <si>
    <r>
      <t xml:space="preserve">SEAI operates an accelerated capital allowance (ACA) scheme, which is a tax incentive </t>
    </r>
    <r>
      <rPr>
        <b/>
        <sz val="10"/>
        <rFont val="Arial"/>
        <family val="2"/>
      </rPr>
      <t xml:space="preserve">for companies that pay corporation tax </t>
    </r>
    <r>
      <rPr>
        <sz val="10"/>
        <rFont val="Arial"/>
        <family val="2"/>
      </rPr>
      <t>to purchase energy efficient equipment. It allows companies to write off 100% of the purchase value of specified energy efficient equipment in the year of purchase. To see which equipment qualifies for ACA and to find out more go to www.seai.ie/aca or click on the graphic below.  There is also useful technical information available on the qualifying equipment.  There is also an ACA worksheet in this spreadsheet.</t>
    </r>
  </si>
  <si>
    <r>
      <rPr>
        <b/>
        <u/>
        <sz val="10"/>
        <color theme="3"/>
        <rFont val="Arial"/>
        <family val="2"/>
      </rPr>
      <t>What Does this Sheet Do?</t>
    </r>
    <r>
      <rPr>
        <sz val="10"/>
        <color theme="3"/>
        <rFont val="Arial"/>
        <family val="2"/>
      </rPr>
      <t xml:space="preserve"> </t>
    </r>
    <r>
      <rPr>
        <sz val="10"/>
        <color indexed="8"/>
        <rFont val="Arial"/>
        <family val="2"/>
      </rPr>
      <t>Calculates the Cashflow savings achievable by availing of Accelerated Capital Allowances for qualifying energy-efficient equipment.</t>
    </r>
  </si>
  <si>
    <r>
      <rPr>
        <b/>
        <u/>
        <sz val="10"/>
        <color theme="3"/>
        <rFont val="Arial"/>
        <family val="2"/>
      </rPr>
      <t>Rule of Thumb</t>
    </r>
    <r>
      <rPr>
        <sz val="10"/>
        <color theme="3"/>
        <rFont val="Arial"/>
        <family val="2"/>
      </rPr>
      <t xml:space="preserve">: </t>
    </r>
    <r>
      <rPr>
        <sz val="10"/>
        <color indexed="8"/>
        <rFont val="Arial"/>
        <family val="2"/>
      </rPr>
      <t>ACA allows companies to write off 100% of the purchase value of specified energy efficient equipment in the year of purchase.</t>
    </r>
  </si>
  <si>
    <r>
      <t xml:space="preserve">In addition to saving money by operating more energy efficient equipment, </t>
    </r>
    <r>
      <rPr>
        <b/>
        <sz val="10"/>
        <rFont val="Arial"/>
        <family val="2"/>
      </rPr>
      <t xml:space="preserve">companies that pay corporation tax </t>
    </r>
    <r>
      <rPr>
        <sz val="10"/>
        <rFont val="Arial"/>
        <family val="2"/>
      </rPr>
      <t>can improve cashflow by investing in equipment that qualifies for the Accelerated Capital Allowance (ACA) scheme operated by SEAI. This is a tax incentive for companies to purchase energy efficient equipment. To see which equipment qualifies for ACA and to find out more go to www.seai.ie/aca or click on the graphic below.  There is also useful technical information available on the qualifying equipment.</t>
    </r>
  </si>
  <si>
    <r>
      <rPr>
        <b/>
        <u/>
        <sz val="10"/>
        <color theme="3"/>
        <rFont val="Arial"/>
        <family val="2"/>
      </rPr>
      <t>What Does this Sheet Do?:</t>
    </r>
    <r>
      <rPr>
        <sz val="10"/>
        <color theme="3"/>
        <rFont val="Arial"/>
        <family val="2"/>
      </rPr>
      <t xml:space="preserve"> </t>
    </r>
    <r>
      <rPr>
        <sz val="10"/>
        <color indexed="8"/>
        <rFont val="Arial"/>
        <family val="2"/>
      </rPr>
      <t>Calculates the energy saving achieved by fitting A VSD to a system previusly controlled using a throttled valve.</t>
    </r>
  </si>
  <si>
    <r>
      <rPr>
        <b/>
        <u/>
        <sz val="10"/>
        <color theme="3"/>
        <rFont val="Arial"/>
        <family val="2"/>
      </rPr>
      <t>Rule of Thumb</t>
    </r>
    <r>
      <rPr>
        <sz val="10"/>
        <color theme="3"/>
        <rFont val="Arial"/>
        <family val="2"/>
      </rPr>
      <t xml:space="preserve">: </t>
    </r>
    <r>
      <rPr>
        <sz val="10"/>
        <color indexed="8"/>
        <rFont val="Arial"/>
        <family val="2"/>
      </rPr>
      <t>The following formula provides an estimate of the energy used in throttled systems [{0.38 x Rated Power} + {0.62 x Rated Power x (% Flow Rate)0.7}]. The energy used in VSD systems can be approximated by (Rated Power) x (% Flow Rate)^2,  this includes the impact of a static head pressure.</t>
    </r>
  </si>
  <si>
    <r>
      <rPr>
        <b/>
        <u/>
        <sz val="10"/>
        <color theme="3"/>
        <rFont val="Arial"/>
        <family val="2"/>
      </rPr>
      <t>Payback:</t>
    </r>
    <r>
      <rPr>
        <sz val="10"/>
        <color theme="3"/>
        <rFont val="Arial"/>
        <family val="2"/>
      </rPr>
      <t xml:space="preserve"> </t>
    </r>
    <r>
      <rPr>
        <sz val="10"/>
        <rFont val="Arial"/>
        <family val="2"/>
      </rPr>
      <t>In order to evaluate the payback for a VSD the system most be monitored for a period of time to evaluate a duty load cycle for the system. While VSDs are relatively expensive typical payback periods can be as low as less than two years depending on the cost of the system and the savings to be made due to the part loading of the system.</t>
    </r>
  </si>
  <si>
    <r>
      <rPr>
        <b/>
        <u/>
        <sz val="10"/>
        <color theme="3"/>
        <rFont val="Arial"/>
        <family val="2"/>
      </rPr>
      <t>What Does this Sheet Do?:</t>
    </r>
    <r>
      <rPr>
        <sz val="10"/>
        <color theme="3"/>
        <rFont val="Arial"/>
        <family val="2"/>
      </rPr>
      <t xml:space="preserve"> </t>
    </r>
    <r>
      <rPr>
        <sz val="10"/>
        <color indexed="8"/>
        <rFont val="Arial"/>
        <family val="2"/>
      </rPr>
      <t>Calculates the energy saving achieved by fitting a VSD to a system previously controlled using a bypass valve.</t>
    </r>
  </si>
  <si>
    <r>
      <rPr>
        <b/>
        <sz val="10"/>
        <color theme="3"/>
        <rFont val="Arial"/>
        <family val="2"/>
      </rPr>
      <t>Rule of Thumb</t>
    </r>
    <r>
      <rPr>
        <sz val="10"/>
        <color theme="3"/>
        <rFont val="Arial"/>
        <family val="2"/>
      </rPr>
      <t xml:space="preserve">: </t>
    </r>
    <r>
      <rPr>
        <sz val="10"/>
        <rFont val="Arial"/>
        <family val="2"/>
      </rPr>
      <t>The energy used in bypass systems can be calculated as (Rated Motor Capacity / % Motor Efficiency) as the pump is under constant operation. A first-cut estimate of the energy used in VSD systems can be approximated by (Rated Power) x (% Flow Rate)^2. This includes the impact of a static head pressure.</t>
    </r>
  </si>
  <si>
    <r>
      <rPr>
        <b/>
        <u/>
        <sz val="10"/>
        <color theme="3"/>
        <rFont val="Arial"/>
        <family val="2"/>
      </rPr>
      <t>Payback</t>
    </r>
    <r>
      <rPr>
        <sz val="10"/>
        <color theme="3"/>
        <rFont val="Arial"/>
        <family val="2"/>
      </rPr>
      <t xml:space="preserve">: </t>
    </r>
    <r>
      <rPr>
        <sz val="10"/>
        <rFont val="Arial"/>
        <family val="2"/>
      </rPr>
      <t>In order to evaluate the payback for a VSD the system most be monitored for a period of time to evaluate a duty load cycle. While VSDs are relatively expensive, typical payback periods can be as low as less than two years depending on the cost of the system and the savings to be made due to the part loading of the system. Bypass controlled systems will have shorter payback periods than throttled controlled systems due to their constant operation at full load.</t>
    </r>
  </si>
  <si>
    <r>
      <rPr>
        <b/>
        <u/>
        <sz val="10"/>
        <color theme="3"/>
        <rFont val="Arial"/>
        <family val="2"/>
      </rPr>
      <t>What Does this Sheet Do?</t>
    </r>
    <r>
      <rPr>
        <sz val="10"/>
        <color theme="3"/>
        <rFont val="Arial"/>
        <family val="2"/>
      </rPr>
      <t xml:space="preserve"> </t>
    </r>
    <r>
      <rPr>
        <sz val="10"/>
        <color indexed="8"/>
        <rFont val="Arial"/>
        <family val="2"/>
      </rPr>
      <t>This sheet calculates the energy saving achieved by reducing pump impeller size in a bypass control system.</t>
    </r>
  </si>
  <si>
    <r>
      <rPr>
        <b/>
        <u/>
        <sz val="10"/>
        <color theme="3"/>
        <rFont val="Arial"/>
        <family val="2"/>
      </rPr>
      <t>Rule of Thumb</t>
    </r>
    <r>
      <rPr>
        <u/>
        <sz val="10"/>
        <color theme="3"/>
        <rFont val="Arial"/>
        <family val="2"/>
      </rPr>
      <t>:</t>
    </r>
    <r>
      <rPr>
        <sz val="10"/>
        <color theme="3"/>
        <rFont val="Arial"/>
        <family val="2"/>
      </rPr>
      <t xml:space="preserve">  </t>
    </r>
    <r>
      <rPr>
        <sz val="10"/>
        <color indexed="8"/>
        <rFont val="Arial"/>
        <family val="2"/>
      </rPr>
      <t>For systems using bypass control the power used is approximately 100% of the Rated Power divided by the efficiency, for all system flow conditions.  A first-cut estimate of the power used in the trimmed impeller system is given by (Rated Power) x (% Flow Rate)^2. This formula allows for the presence of static head.</t>
    </r>
  </si>
  <si>
    <r>
      <rPr>
        <b/>
        <u/>
        <sz val="10"/>
        <color theme="3"/>
        <rFont val="Arial"/>
        <family val="2"/>
      </rPr>
      <t>Payback</t>
    </r>
    <r>
      <rPr>
        <sz val="10"/>
        <color theme="3"/>
        <rFont val="Arial"/>
        <family val="2"/>
      </rPr>
      <t xml:space="preserve">: </t>
    </r>
    <r>
      <rPr>
        <sz val="10"/>
        <rFont val="Arial"/>
        <family val="2"/>
      </rPr>
      <t xml:space="preserve">The payback will depend on the cost to replace the impeller, the initial load profile and the amount of hours the pump is in operation at the various load profile. </t>
    </r>
  </si>
  <si>
    <r>
      <rPr>
        <b/>
        <u/>
        <sz val="10"/>
        <color theme="3"/>
        <rFont val="Arial"/>
        <family val="2"/>
      </rPr>
      <t>What Does this Sheet Do?</t>
    </r>
    <r>
      <rPr>
        <sz val="10"/>
        <color theme="3"/>
        <rFont val="Arial"/>
        <family val="2"/>
      </rPr>
      <t xml:space="preserve"> </t>
    </r>
    <r>
      <rPr>
        <sz val="10"/>
        <color indexed="8"/>
        <rFont val="Arial"/>
        <family val="2"/>
      </rPr>
      <t>This sheet calculates the energy saving achieved by reducing pump impeller size and removing the system head due to throttle valve control.</t>
    </r>
  </si>
  <si>
    <r>
      <rPr>
        <b/>
        <u/>
        <sz val="10"/>
        <color theme="3"/>
        <rFont val="Arial"/>
        <family val="2"/>
      </rPr>
      <t>Rule of Thumb</t>
    </r>
    <r>
      <rPr>
        <u/>
        <sz val="10"/>
        <color theme="3"/>
        <rFont val="Arial"/>
        <family val="2"/>
      </rPr>
      <t>:</t>
    </r>
    <r>
      <rPr>
        <sz val="10"/>
        <color theme="3"/>
        <rFont val="Arial"/>
        <family val="2"/>
      </rPr>
      <t xml:space="preserve"> </t>
    </r>
    <r>
      <rPr>
        <sz val="10"/>
        <color indexed="8"/>
        <rFont val="Arial"/>
        <family val="2"/>
      </rPr>
      <t xml:space="preserve">A first-cut estimate of the energy used in throttled systems can be approximated by the formula [{0.38 x Rated Power} + {0.62 x Rated Power x (% Flow Rate)^0.7}].  A first-cut estimate of the power used in the trimmed impeller system is given by (Rated Power) x (% Flow Rate)^2. This formula allows for the presence of static head. </t>
    </r>
  </si>
  <si>
    <t>Additional guidance text</t>
  </si>
  <si>
    <t>In systems where the flow is constantly throttled to some degree, the pump is not operating at peak efficiency and energy savings can be made by using a smaller impeller to generate similar flow at a lower head (while opening the throttling valve) and thereby demanding less power. Some suppliers manufacture a range of impellers and a smaller one may be easily sourced.  In other situations, the user may need to trim the impeller.  Impeller trimming involves machining the impeller to a smaller diameter and then refitting it to the pump. Where the pump is in near continuous use and downtime has to be kept to a minimum often a smaller impeller can be ordered rather than waiting while the existing impeller is machined. Downsizing the impeller has the effect of reducing both the flow rate and the pressure at which the pump operates.  As a result the pump uses less energy during its operation. Care should be taken when trimming an impeller as excessive trimming can result in added clearance between the impeller and the impeller casing and this can cause internal flow recirculation, head loss and a reduction in pump efficiency. Typically an impeller should not be resized to less than 75% of its original size.</t>
  </si>
  <si>
    <t>Due to standardisation pump casings and shafts are designed to accommodate impellers of different sizes. Many pump manufacturers provide pump performance curves indicating how various models will perform with pump impellers of different diameters. An estimate of ther performance of the trimmed impeller can be made by using interpolation on the pump curves for different impeller sizes.  Impeller trimming has an effect similar to reducing the pump size, so it may be considered a more cost effective solution than buying a smaller pump, depending on the circumstances. It is also worth noting that replacing an impeller with a smaller impeller will incur more cost than trimming an impeller on a lathe. Impeller trimming should only be undertaken by suitably qualified individuals under the guidance of pump experts.</t>
  </si>
  <si>
    <t>When calculating the energy savings with a VSD it is important to consider the the efficiency of the VSD and also the efficiency of the motor when it is operating partially loaded and at a reduced speed to satisfy system requirements. The motor manufacturer should be consulted if it is planned to use a VSD to significantly reduce the speed of the motor as this will reduce the cooling effect of the motor fan.  It may be prudent to set  a minimum speed on the VSD to prevent overheating of the motor especially in high temperature summer conditions.</t>
  </si>
  <si>
    <t xml:space="preserve">When calculating the energy savings with a VSD it is important to consider the the efficiency of the VSD and also the efficiency of the motor when it is operating partially loaded and at a reduced speed to satisfy system requirements. The motor manufacturer should be consulted if it is planned to use a VSD to significantly reduce the speed of the motor as this will reduce the cooling effect of the motor fan.  It may be prudent to set  a minimum speed on the VSD to prevent overheating of the motor especially in high temperature summer conditions. </t>
  </si>
  <si>
    <t>Issued for publication on SEAI website</t>
  </si>
</sst>
</file>

<file path=xl/styles.xml><?xml version="1.0" encoding="utf-8"?>
<styleSheet xmlns="http://schemas.openxmlformats.org/spreadsheetml/2006/main">
  <numFmts count="8">
    <numFmt numFmtId="164" formatCode="_(* #,##0.00_);_(* \(#,##0.00\);_(* &quot;-&quot;??_);_(@_)"/>
    <numFmt numFmtId="165" formatCode="0.0"/>
    <numFmt numFmtId="166" formatCode="0.0%"/>
    <numFmt numFmtId="167" formatCode="&quot;€&quot;#,##0.000"/>
    <numFmt numFmtId="168" formatCode="&quot;€&quot;#,##0"/>
    <numFmt numFmtId="169" formatCode="[$-409]dd\-mmm\-yy;@"/>
    <numFmt numFmtId="170" formatCode="#,##0.0"/>
    <numFmt numFmtId="171" formatCode="&quot;€&quot;#,##0.00"/>
  </numFmts>
  <fonts count="52">
    <font>
      <sz val="10"/>
      <name val="Arial"/>
    </font>
    <font>
      <sz val="10"/>
      <name val="Arial"/>
      <family val="2"/>
    </font>
    <font>
      <sz val="8"/>
      <name val="Arial"/>
      <family val="2"/>
    </font>
    <font>
      <b/>
      <sz val="8"/>
      <name val="Arial"/>
      <family val="2"/>
    </font>
    <font>
      <sz val="8"/>
      <name val="Arial"/>
      <family val="2"/>
    </font>
    <font>
      <sz val="10"/>
      <color indexed="8"/>
      <name val="Arial"/>
      <family val="2"/>
    </font>
    <font>
      <sz val="10"/>
      <name val="Arial"/>
      <family val="2"/>
    </font>
    <font>
      <b/>
      <sz val="10"/>
      <name val="Arial"/>
      <family val="2"/>
    </font>
    <font>
      <sz val="10"/>
      <name val="Myriad pro"/>
    </font>
    <font>
      <sz val="8"/>
      <name val="Myriad pro"/>
    </font>
    <font>
      <sz val="10"/>
      <color indexed="21"/>
      <name val="Myriad pro"/>
    </font>
    <font>
      <b/>
      <sz val="8"/>
      <color indexed="9"/>
      <name val="Arial"/>
      <family val="2"/>
    </font>
    <font>
      <b/>
      <sz val="16"/>
      <color indexed="21"/>
      <name val="Arial"/>
      <family val="2"/>
    </font>
    <font>
      <sz val="10"/>
      <color indexed="21"/>
      <name val="Arial"/>
      <family val="2"/>
    </font>
    <font>
      <sz val="16"/>
      <color indexed="21"/>
      <name val="Arial"/>
      <family val="2"/>
    </font>
    <font>
      <u/>
      <sz val="10"/>
      <color indexed="21"/>
      <name val="Arial"/>
      <family val="2"/>
    </font>
    <font>
      <b/>
      <u/>
      <sz val="14"/>
      <color indexed="21"/>
      <name val="Arial"/>
      <family val="2"/>
    </font>
    <font>
      <u/>
      <sz val="14"/>
      <color indexed="21"/>
      <name val="Arial"/>
      <family val="2"/>
    </font>
    <font>
      <b/>
      <u/>
      <sz val="10"/>
      <color indexed="21"/>
      <name val="Arial"/>
      <family val="2"/>
    </font>
    <font>
      <sz val="9"/>
      <name val="Times New Roman"/>
      <family val="1"/>
    </font>
    <font>
      <u/>
      <sz val="10"/>
      <color indexed="12"/>
      <name val="Arial"/>
      <family val="2"/>
    </font>
    <font>
      <u/>
      <sz val="10"/>
      <name val="Arial"/>
      <family val="2"/>
    </font>
    <font>
      <vertAlign val="superscript"/>
      <sz val="8"/>
      <name val="Arial"/>
      <family val="2"/>
    </font>
    <font>
      <b/>
      <sz val="10"/>
      <color indexed="21"/>
      <name val="Arial"/>
      <family val="2"/>
    </font>
    <font>
      <b/>
      <i/>
      <sz val="10"/>
      <name val="Arial"/>
      <family val="2"/>
    </font>
    <font>
      <sz val="8"/>
      <color indexed="10"/>
      <name val="Arial"/>
      <family val="2"/>
    </font>
    <font>
      <b/>
      <sz val="10"/>
      <color indexed="10"/>
      <name val="Arial"/>
      <family val="2"/>
    </font>
    <font>
      <b/>
      <u/>
      <sz val="10"/>
      <name val="Arial"/>
      <family val="2"/>
    </font>
    <font>
      <sz val="10"/>
      <color indexed="10"/>
      <name val="Arial"/>
      <family val="2"/>
    </font>
    <font>
      <sz val="10"/>
      <color indexed="9"/>
      <name val="Arial"/>
      <family val="2"/>
    </font>
    <font>
      <i/>
      <sz val="8"/>
      <name val="Arial"/>
      <family val="2"/>
    </font>
    <font>
      <sz val="8"/>
      <color indexed="9"/>
      <name val="Arial"/>
      <family val="2"/>
    </font>
    <font>
      <b/>
      <sz val="10"/>
      <color indexed="53"/>
      <name val="Arial"/>
      <family val="2"/>
    </font>
    <font>
      <sz val="11"/>
      <color theme="0"/>
      <name val="Calibri"/>
      <family val="2"/>
      <scheme val="minor"/>
    </font>
    <font>
      <b/>
      <sz val="16"/>
      <color theme="3"/>
      <name val="Calibri"/>
      <family val="2"/>
      <scheme val="minor"/>
    </font>
    <font>
      <i/>
      <sz val="9"/>
      <color theme="3"/>
      <name val="Calibri"/>
      <family val="2"/>
      <scheme val="minor"/>
    </font>
    <font>
      <sz val="11"/>
      <color theme="0"/>
      <name val="Calibri"/>
      <family val="2"/>
    </font>
    <font>
      <u/>
      <sz val="11"/>
      <color theme="0"/>
      <name val="Calibri"/>
      <family val="2"/>
    </font>
    <font>
      <b/>
      <u/>
      <sz val="11"/>
      <color theme="0"/>
      <name val="Calibri"/>
      <family val="2"/>
      <scheme val="minor"/>
    </font>
    <font>
      <sz val="11"/>
      <color rgb="FFFFFFFF"/>
      <name val="Calibri"/>
      <family val="2"/>
      <scheme val="minor"/>
    </font>
    <font>
      <sz val="10"/>
      <color theme="1"/>
      <name val="Calibri"/>
      <family val="2"/>
      <scheme val="minor"/>
    </font>
    <font>
      <sz val="11"/>
      <color rgb="FFC00000"/>
      <name val="Calibri"/>
      <family val="2"/>
      <scheme val="minor"/>
    </font>
    <font>
      <sz val="9"/>
      <color theme="3"/>
      <name val="Calibri"/>
      <family val="2"/>
      <scheme val="minor"/>
    </font>
    <font>
      <b/>
      <sz val="9"/>
      <color indexed="9"/>
      <name val="Calibri"/>
      <family val="2"/>
      <scheme val="minor"/>
    </font>
    <font>
      <sz val="9"/>
      <name val="Calibri"/>
      <family val="2"/>
      <scheme val="minor"/>
    </font>
    <font>
      <b/>
      <sz val="16"/>
      <color theme="3"/>
      <name val="Arial"/>
      <family val="2"/>
    </font>
    <font>
      <b/>
      <u/>
      <sz val="14"/>
      <color theme="3"/>
      <name val="Arial"/>
      <family val="2"/>
    </font>
    <font>
      <u/>
      <sz val="14"/>
      <color theme="3"/>
      <name val="Arial"/>
      <family val="2"/>
    </font>
    <font>
      <b/>
      <u/>
      <sz val="10"/>
      <color theme="3"/>
      <name val="Arial"/>
      <family val="2"/>
    </font>
    <font>
      <sz val="10"/>
      <color theme="3"/>
      <name val="Arial"/>
      <family val="2"/>
    </font>
    <font>
      <b/>
      <sz val="10"/>
      <color theme="3"/>
      <name val="Arial"/>
      <family val="2"/>
    </font>
    <font>
      <u/>
      <sz val="10"/>
      <color theme="3"/>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3"/>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bottom style="thin">
        <color indexed="55"/>
      </bottom>
      <diagonal/>
    </border>
    <border>
      <left/>
      <right style="thin">
        <color indexed="55"/>
      </right>
      <top/>
      <bottom style="thin">
        <color indexed="55"/>
      </bottom>
      <diagonal/>
    </border>
    <border>
      <left style="thin">
        <color indexed="64"/>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top/>
      <bottom style="thin">
        <color indexed="64"/>
      </bottom>
      <diagonal/>
    </border>
    <border>
      <left style="thin">
        <color indexed="64"/>
      </left>
      <right/>
      <top style="thin">
        <color indexed="55"/>
      </top>
      <bottom style="thin">
        <color indexed="64"/>
      </bottom>
      <diagonal/>
    </border>
    <border>
      <left style="thin">
        <color indexed="64"/>
      </left>
      <right/>
      <top/>
      <bottom style="thin">
        <color indexed="64"/>
      </bottom>
      <diagonal/>
    </border>
    <border>
      <left/>
      <right/>
      <top style="thin">
        <color indexed="55"/>
      </top>
      <bottom style="thin">
        <color indexed="55"/>
      </bottom>
      <diagonal/>
    </border>
    <border>
      <left/>
      <right/>
      <top/>
      <bottom style="thin">
        <color indexed="55"/>
      </bottom>
      <diagonal/>
    </border>
    <border>
      <left/>
      <right/>
      <top style="thin">
        <color indexed="55"/>
      </top>
      <bottom style="thin">
        <color indexed="64"/>
      </bottom>
      <diagonal/>
    </border>
    <border>
      <left style="thin">
        <color indexed="64"/>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top style="thin">
        <color indexed="64"/>
      </top>
      <bottom style="thin">
        <color indexed="55"/>
      </bottom>
      <diagonal/>
    </border>
    <border>
      <left style="thin">
        <color indexed="23"/>
      </left>
      <right/>
      <top style="thin">
        <color indexed="55"/>
      </top>
      <bottom style="thin">
        <color indexed="55"/>
      </bottom>
      <diagonal/>
    </border>
    <border>
      <left/>
      <right style="thin">
        <color indexed="64"/>
      </right>
      <top style="thin">
        <color indexed="55"/>
      </top>
      <bottom style="thin">
        <color indexed="55"/>
      </bottom>
      <diagonal/>
    </border>
    <border>
      <left style="thin">
        <color indexed="23"/>
      </left>
      <right/>
      <top/>
      <bottom style="thin">
        <color indexed="55"/>
      </bottom>
      <diagonal/>
    </border>
    <border>
      <left/>
      <right style="thin">
        <color indexed="64"/>
      </right>
      <top/>
      <bottom style="thin">
        <color indexed="55"/>
      </bottom>
      <diagonal/>
    </border>
    <border>
      <left style="thin">
        <color indexed="55"/>
      </left>
      <right style="thin">
        <color indexed="64"/>
      </right>
      <top style="thin">
        <color indexed="55"/>
      </top>
      <bottom style="thin">
        <color indexed="55"/>
      </bottom>
      <diagonal/>
    </border>
    <border>
      <left style="thin">
        <color indexed="23"/>
      </left>
      <right/>
      <top style="thin">
        <color indexed="23"/>
      </top>
      <bottom style="thin">
        <color indexed="55"/>
      </bottom>
      <diagonal/>
    </border>
    <border>
      <left/>
      <right/>
      <top style="thin">
        <color indexed="23"/>
      </top>
      <bottom style="thin">
        <color indexed="55"/>
      </bottom>
      <diagonal/>
    </border>
    <border>
      <left/>
      <right style="thin">
        <color indexed="64"/>
      </right>
      <top style="thin">
        <color indexed="23"/>
      </top>
      <bottom style="thin">
        <color indexed="55"/>
      </bottom>
      <diagonal/>
    </border>
    <border>
      <left style="thin">
        <color indexed="55"/>
      </left>
      <right/>
      <top style="thin">
        <color indexed="55"/>
      </top>
      <bottom style="thin">
        <color indexed="64"/>
      </bottom>
      <diagonal/>
    </border>
    <border>
      <left/>
      <right style="thin">
        <color indexed="64"/>
      </right>
      <top style="thin">
        <color indexed="55"/>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style="thin">
        <color indexed="23"/>
      </left>
      <right/>
      <top style="thin">
        <color indexed="55"/>
      </top>
      <bottom/>
      <diagonal/>
    </border>
    <border>
      <left/>
      <right/>
      <top style="thin">
        <color indexed="55"/>
      </top>
      <bottom/>
      <diagonal/>
    </border>
    <border>
      <left/>
      <right style="thin">
        <color indexed="64"/>
      </right>
      <top style="thin">
        <color indexed="55"/>
      </top>
      <bottom/>
      <diagonal/>
    </border>
    <border>
      <left style="thin">
        <color indexed="55"/>
      </left>
      <right/>
      <top style="thin">
        <color indexed="64"/>
      </top>
      <bottom style="thin">
        <color indexed="23"/>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55"/>
      </left>
      <right style="thin">
        <color indexed="64"/>
      </right>
      <top style="thin">
        <color indexed="55"/>
      </top>
      <bottom style="thin">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style="thin">
        <color indexed="64"/>
      </right>
      <top/>
      <bottom style="thin">
        <color indexed="55"/>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
      <left style="medium">
        <color theme="3"/>
      </left>
      <right/>
      <top/>
      <bottom/>
      <diagonal/>
    </border>
    <border>
      <left/>
      <right style="medium">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6">
    <xf numFmtId="0" fontId="0" fillId="0" borderId="0"/>
    <xf numFmtId="49" fontId="19" fillId="0" borderId="1" applyNumberFormat="0" applyFont="0" applyFill="0" applyBorder="0" applyProtection="0">
      <alignment horizontal="left" vertical="center" indent="2"/>
    </xf>
    <xf numFmtId="16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6" fillId="0" borderId="0"/>
  </cellStyleXfs>
  <cellXfs count="251">
    <xf numFmtId="0" fontId="0" fillId="0" borderId="0" xfId="0"/>
    <xf numFmtId="0" fontId="6"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0" fillId="0" borderId="0" xfId="0" applyAlignment="1">
      <alignment vertical="top"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top"/>
    </xf>
    <xf numFmtId="0" fontId="0" fillId="0" borderId="0" xfId="0" applyBorder="1" applyAlignment="1">
      <alignment vertical="top" wrapText="1"/>
    </xf>
    <xf numFmtId="0" fontId="0" fillId="0" borderId="0" xfId="0" applyBorder="1" applyAlignment="1"/>
    <xf numFmtId="0" fontId="6" fillId="0" borderId="0" xfId="0" applyFont="1" applyBorder="1" applyAlignment="1">
      <alignment vertical="center"/>
    </xf>
    <xf numFmtId="0" fontId="13" fillId="0" borderId="0" xfId="0" applyFont="1" applyBorder="1" applyAlignment="1">
      <alignment vertical="center"/>
    </xf>
    <xf numFmtId="0" fontId="6" fillId="0" borderId="0" xfId="0" applyFont="1" applyBorder="1" applyAlignment="1">
      <alignment horizontal="left" vertical="top" wrapText="1"/>
    </xf>
    <xf numFmtId="0" fontId="4" fillId="0" borderId="0" xfId="0" applyFont="1" applyBorder="1" applyAlignment="1">
      <alignment vertical="center"/>
    </xf>
    <xf numFmtId="0" fontId="4" fillId="0" borderId="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2" fillId="0" borderId="6" xfId="0" applyFont="1" applyBorder="1" applyAlignment="1">
      <alignment horizontal="right" vertical="center" wrapText="1"/>
    </xf>
    <xf numFmtId="0" fontId="4" fillId="0" borderId="6" xfId="0" applyFont="1" applyBorder="1" applyAlignment="1">
      <alignment horizontal="right" vertical="center" wrapText="1"/>
    </xf>
    <xf numFmtId="0" fontId="4" fillId="0" borderId="6" xfId="0" applyFont="1" applyFill="1" applyBorder="1" applyAlignment="1">
      <alignment horizontal="right" vertical="center" wrapText="1"/>
    </xf>
    <xf numFmtId="0" fontId="4" fillId="0" borderId="9" xfId="0" applyFont="1" applyBorder="1" applyAlignment="1">
      <alignment horizontal="center" vertical="center"/>
    </xf>
    <xf numFmtId="0" fontId="6" fillId="0" borderId="0" xfId="0" applyFont="1" applyBorder="1" applyAlignment="1">
      <alignment horizontal="center" vertical="center" wrapText="1"/>
    </xf>
    <xf numFmtId="0" fontId="16" fillId="0" borderId="0" xfId="0" applyFont="1" applyBorder="1" applyAlignment="1">
      <alignment vertical="center"/>
    </xf>
    <xf numFmtId="0" fontId="17" fillId="0" borderId="0" xfId="0"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wrapText="1"/>
    </xf>
    <xf numFmtId="0" fontId="23" fillId="0" borderId="14" xfId="0" applyFont="1" applyBorder="1" applyAlignment="1">
      <alignment horizontal="left" vertical="center" wrapText="1"/>
    </xf>
    <xf numFmtId="0" fontId="18" fillId="0" borderId="0" xfId="0" applyFont="1" applyBorder="1" applyAlignment="1">
      <alignment horizontal="left" vertical="center" wrapText="1"/>
    </xf>
    <xf numFmtId="0" fontId="16" fillId="0" borderId="0" xfId="0" applyFont="1" applyBorder="1" applyAlignment="1">
      <alignment horizontal="center" vertical="center"/>
    </xf>
    <xf numFmtId="0" fontId="3" fillId="0" borderId="15" xfId="0" applyFont="1" applyBorder="1" applyAlignment="1">
      <alignment horizontal="right" vertical="center" wrapText="1"/>
    </xf>
    <xf numFmtId="0" fontId="3" fillId="0" borderId="16" xfId="0" applyFont="1" applyBorder="1" applyAlignment="1" applyProtection="1">
      <alignment horizontal="left" vertical="center" wrapText="1"/>
      <protection locked="0"/>
    </xf>
    <xf numFmtId="0" fontId="6" fillId="2" borderId="0" xfId="0" applyFont="1" applyFill="1" applyBorder="1" applyAlignment="1">
      <alignment vertical="center"/>
    </xf>
    <xf numFmtId="0" fontId="25" fillId="2" borderId="0" xfId="0" applyNumberFormat="1" applyFont="1" applyFill="1" applyBorder="1" applyAlignment="1" applyProtection="1">
      <alignment horizontal="center" vertical="center"/>
      <protection locked="0"/>
    </xf>
    <xf numFmtId="0" fontId="26" fillId="0" borderId="0" xfId="0" applyFont="1"/>
    <xf numFmtId="170" fontId="4" fillId="0" borderId="2" xfId="0" applyNumberFormat="1" applyFont="1" applyFill="1" applyBorder="1" applyAlignment="1" applyProtection="1">
      <alignment vertical="center"/>
      <protection locked="0"/>
    </xf>
    <xf numFmtId="166" fontId="4" fillId="0" borderId="3" xfId="0" applyNumberFormat="1" applyFont="1" applyFill="1" applyBorder="1" applyAlignment="1" applyProtection="1">
      <alignment vertical="center"/>
      <protection locked="0"/>
    </xf>
    <xf numFmtId="3" fontId="4" fillId="0" borderId="2" xfId="0" applyNumberFormat="1" applyFont="1" applyFill="1" applyBorder="1" applyAlignment="1" applyProtection="1">
      <alignment horizontal="right" vertical="center"/>
      <protection locked="0"/>
    </xf>
    <xf numFmtId="167" fontId="4" fillId="0" borderId="7" xfId="0" applyNumberFormat="1" applyFont="1" applyBorder="1" applyAlignment="1" applyProtection="1">
      <alignment horizontal="right" vertical="center"/>
      <protection locked="0"/>
    </xf>
    <xf numFmtId="171" fontId="4" fillId="0" borderId="2" xfId="0" applyNumberFormat="1" applyFont="1" applyBorder="1" applyAlignment="1" applyProtection="1">
      <alignment horizontal="right" vertical="center"/>
      <protection locked="0"/>
    </xf>
    <xf numFmtId="171" fontId="3" fillId="0" borderId="9" xfId="0" applyNumberFormat="1" applyFont="1" applyBorder="1" applyAlignment="1">
      <alignment horizontal="right" vertical="center"/>
    </xf>
    <xf numFmtId="0" fontId="3" fillId="0" borderId="15" xfId="0" applyFont="1" applyBorder="1" applyAlignment="1">
      <alignment horizontal="right" vertical="center"/>
    </xf>
    <xf numFmtId="0" fontId="3" fillId="3" borderId="9" xfId="0" applyFont="1" applyFill="1" applyBorder="1" applyAlignment="1">
      <alignment horizontal="right" vertical="center"/>
    </xf>
    <xf numFmtId="170" fontId="4" fillId="0" borderId="2" xfId="0" applyNumberFormat="1" applyFont="1" applyFill="1" applyBorder="1" applyAlignment="1" applyProtection="1">
      <alignment horizontal="right" vertical="center"/>
      <protection locked="0"/>
    </xf>
    <xf numFmtId="166" fontId="4" fillId="0" borderId="2" xfId="0" applyNumberFormat="1" applyFont="1" applyFill="1" applyBorder="1" applyAlignment="1" applyProtection="1">
      <alignment horizontal="right" vertical="center"/>
      <protection locked="0"/>
    </xf>
    <xf numFmtId="3" fontId="4" fillId="0" borderId="7" xfId="2" applyNumberFormat="1" applyFont="1" applyFill="1" applyBorder="1" applyAlignment="1" applyProtection="1">
      <alignment horizontal="right" vertical="center"/>
      <protection locked="0"/>
    </xf>
    <xf numFmtId="167" fontId="4" fillId="0" borderId="2" xfId="0" applyNumberFormat="1" applyFont="1" applyFill="1" applyBorder="1" applyAlignment="1" applyProtection="1">
      <alignment horizontal="right" vertical="center"/>
      <protection locked="0"/>
    </xf>
    <xf numFmtId="168" fontId="4" fillId="0" borderId="7" xfId="2" applyNumberFormat="1" applyFont="1" applyFill="1" applyBorder="1" applyAlignment="1" applyProtection="1">
      <alignment horizontal="right" vertical="center"/>
      <protection locked="0"/>
    </xf>
    <xf numFmtId="168" fontId="3" fillId="0" borderId="8" xfId="0" applyNumberFormat="1" applyFont="1" applyBorder="1" applyAlignment="1" applyProtection="1">
      <alignment horizontal="right" vertical="center"/>
      <protection locked="0"/>
    </xf>
    <xf numFmtId="168" fontId="3" fillId="3" borderId="8" xfId="0" applyNumberFormat="1" applyFont="1" applyFill="1" applyBorder="1" applyAlignment="1" applyProtection="1">
      <alignment horizontal="right" vertical="center"/>
      <protection locked="0"/>
    </xf>
    <xf numFmtId="0" fontId="28" fillId="0" borderId="0" xfId="0" applyFont="1" applyBorder="1" applyAlignment="1">
      <alignment vertical="center"/>
    </xf>
    <xf numFmtId="0" fontId="17" fillId="0" borderId="0" xfId="0" applyFont="1" applyBorder="1" applyAlignment="1">
      <alignment horizontal="left" vertical="center"/>
    </xf>
    <xf numFmtId="0" fontId="6" fillId="0" borderId="0" xfId="0" applyFont="1" applyBorder="1" applyAlignment="1">
      <alignment horizontal="left" vertical="center"/>
    </xf>
    <xf numFmtId="0" fontId="4" fillId="0" borderId="17" xfId="0" applyFont="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66" fontId="4" fillId="0" borderId="2" xfId="0" applyNumberFormat="1" applyFont="1" applyFill="1" applyBorder="1" applyAlignment="1" applyProtection="1">
      <alignment vertical="center"/>
      <protection locked="0"/>
    </xf>
    <xf numFmtId="167" fontId="4" fillId="0" borderId="2" xfId="0" applyNumberFormat="1" applyFont="1" applyBorder="1" applyAlignment="1" applyProtection="1">
      <alignment horizontal="right" vertical="center"/>
      <protection locked="0"/>
    </xf>
    <xf numFmtId="0" fontId="4" fillId="0" borderId="15" xfId="0" applyFont="1" applyBorder="1" applyAlignment="1" applyProtection="1">
      <alignment horizontal="right" vertical="center" wrapText="1"/>
      <protection locked="0"/>
    </xf>
    <xf numFmtId="0" fontId="4" fillId="0" borderId="19" xfId="0" applyFont="1" applyBorder="1" applyAlignment="1" applyProtection="1">
      <alignment horizontal="center" vertical="center"/>
      <protection locked="0"/>
    </xf>
    <xf numFmtId="171" fontId="3" fillId="3" borderId="9" xfId="0" applyNumberFormat="1" applyFont="1" applyFill="1" applyBorder="1" applyAlignment="1" applyProtection="1">
      <alignment horizontal="right" vertical="center"/>
      <protection locked="0"/>
    </xf>
    <xf numFmtId="0" fontId="4" fillId="0" borderId="8" xfId="0" applyFont="1" applyBorder="1" applyAlignment="1" applyProtection="1">
      <alignment horizontal="center" vertical="center"/>
      <protection locked="0"/>
    </xf>
    <xf numFmtId="0" fontId="29" fillId="0" borderId="0" xfId="0" applyFont="1" applyBorder="1" applyAlignment="1">
      <alignment vertical="center"/>
    </xf>
    <xf numFmtId="0" fontId="29" fillId="0" borderId="0" xfId="0" applyFont="1" applyBorder="1" applyAlignment="1">
      <alignment vertical="center" wrapText="1"/>
    </xf>
    <xf numFmtId="0" fontId="18" fillId="0" borderId="0" xfId="0" applyFont="1" applyBorder="1" applyAlignment="1">
      <alignment vertical="center" wrapText="1"/>
    </xf>
    <xf numFmtId="0" fontId="5" fillId="0" borderId="0" xfId="0" applyFont="1" applyBorder="1" applyAlignment="1">
      <alignment vertical="center" wrapText="1"/>
    </xf>
    <xf numFmtId="168" fontId="4" fillId="0" borderId="2" xfId="0" applyNumberFormat="1" applyFont="1" applyFill="1" applyBorder="1" applyAlignment="1" applyProtection="1">
      <alignment vertical="center"/>
      <protection locked="0"/>
    </xf>
    <xf numFmtId="0" fontId="4" fillId="0" borderId="3" xfId="0" applyFont="1" applyBorder="1" applyAlignment="1" applyProtection="1">
      <alignment horizontal="center" vertical="center"/>
      <protection locked="0"/>
    </xf>
    <xf numFmtId="171" fontId="29" fillId="0" borderId="0" xfId="0" applyNumberFormat="1" applyFont="1" applyBorder="1" applyAlignment="1">
      <alignment vertical="center"/>
    </xf>
    <xf numFmtId="0" fontId="26" fillId="0" borderId="0" xfId="0" applyFont="1" applyBorder="1" applyAlignment="1">
      <alignment vertical="center"/>
    </xf>
    <xf numFmtId="0" fontId="3" fillId="0" borderId="20" xfId="0" applyFont="1" applyBorder="1" applyAlignment="1" applyProtection="1">
      <alignment horizontal="right" vertical="center" wrapText="1"/>
      <protection locked="0"/>
    </xf>
    <xf numFmtId="0" fontId="3" fillId="0" borderId="21" xfId="0" applyFont="1" applyBorder="1" applyAlignment="1" applyProtection="1">
      <alignment horizontal="center" vertical="center"/>
      <protection locked="0"/>
    </xf>
    <xf numFmtId="168" fontId="3" fillId="0" borderId="2" xfId="0" applyNumberFormat="1" applyFont="1" applyFill="1" applyBorder="1" applyAlignment="1" applyProtection="1">
      <alignment vertical="center"/>
      <protection locked="0"/>
    </xf>
    <xf numFmtId="168" fontId="3" fillId="0" borderId="22" xfId="0" applyNumberFormat="1" applyFont="1" applyFill="1" applyBorder="1" applyAlignment="1" applyProtection="1">
      <alignment vertical="center"/>
      <protection locked="0"/>
    </xf>
    <xf numFmtId="0" fontId="4" fillId="0" borderId="20" xfId="0" applyFont="1" applyBorder="1" applyAlignment="1" applyProtection="1">
      <alignment horizontal="right" vertical="center" wrapText="1"/>
      <protection locked="0"/>
    </xf>
    <xf numFmtId="0" fontId="4" fillId="0" borderId="21" xfId="0" applyFont="1" applyBorder="1" applyAlignment="1" applyProtection="1">
      <alignment horizontal="center" vertical="center"/>
      <protection locked="0"/>
    </xf>
    <xf numFmtId="168" fontId="4" fillId="0" borderId="9" xfId="0" applyNumberFormat="1" applyFont="1" applyFill="1" applyBorder="1" applyAlignment="1" applyProtection="1">
      <alignment vertical="center"/>
      <protection locked="0"/>
    </xf>
    <xf numFmtId="0" fontId="31" fillId="0" borderId="0" xfId="0" applyFont="1" applyBorder="1" applyAlignment="1">
      <alignment vertical="center"/>
    </xf>
    <xf numFmtId="0" fontId="32" fillId="0" borderId="0" xfId="0" applyFont="1" applyBorder="1" applyAlignment="1">
      <alignment vertical="center"/>
    </xf>
    <xf numFmtId="0" fontId="6" fillId="0" borderId="0" xfId="5"/>
    <xf numFmtId="0" fontId="6" fillId="0" borderId="48" xfId="5" applyBorder="1"/>
    <xf numFmtId="0" fontId="6" fillId="0" borderId="49" xfId="5" applyBorder="1"/>
    <xf numFmtId="0" fontId="6" fillId="0" borderId="50" xfId="5" applyBorder="1"/>
    <xf numFmtId="0" fontId="6" fillId="0" borderId="51" xfId="5" applyBorder="1"/>
    <xf numFmtId="0" fontId="6" fillId="0" borderId="0" xfId="5" applyBorder="1"/>
    <xf numFmtId="0" fontId="6" fillId="0" borderId="52" xfId="5" applyBorder="1"/>
    <xf numFmtId="0" fontId="35" fillId="0" borderId="0" xfId="5" applyFont="1" applyBorder="1" applyAlignment="1">
      <alignment horizontal="right"/>
    </xf>
    <xf numFmtId="0" fontId="6" fillId="0" borderId="51" xfId="5" applyBorder="1" applyAlignment="1">
      <alignment vertical="center"/>
    </xf>
    <xf numFmtId="0" fontId="6" fillId="0" borderId="52" xfId="5" applyBorder="1" applyAlignment="1">
      <alignment vertical="center"/>
    </xf>
    <xf numFmtId="0" fontId="6" fillId="0" borderId="0" xfId="5" applyAlignment="1">
      <alignment vertical="center"/>
    </xf>
    <xf numFmtId="0" fontId="38" fillId="4" borderId="0" xfId="5" applyFont="1" applyFill="1" applyBorder="1" applyAlignment="1">
      <alignment vertical="center"/>
    </xf>
    <xf numFmtId="0" fontId="33" fillId="4" borderId="0" xfId="5" applyFont="1" applyFill="1" applyBorder="1" applyAlignment="1">
      <alignment vertical="center"/>
    </xf>
    <xf numFmtId="0" fontId="39" fillId="4" borderId="0" xfId="5" applyFont="1" applyFill="1" applyBorder="1" applyAlignment="1">
      <alignment horizontal="center" vertical="center" wrapText="1"/>
    </xf>
    <xf numFmtId="0" fontId="6" fillId="0" borderId="53" xfId="5" applyBorder="1"/>
    <xf numFmtId="0" fontId="40" fillId="0" borderId="54" xfId="5" applyFont="1" applyBorder="1"/>
    <xf numFmtId="0" fontId="6" fillId="0" borderId="54" xfId="5" applyBorder="1"/>
    <xf numFmtId="0" fontId="6" fillId="0" borderId="55" xfId="5" applyBorder="1"/>
    <xf numFmtId="0" fontId="41" fillId="0" borderId="0" xfId="5" applyFont="1"/>
    <xf numFmtId="165" fontId="42" fillId="0" borderId="2" xfId="0" applyNumberFormat="1" applyFont="1" applyFill="1" applyBorder="1" applyAlignment="1">
      <alignment horizontal="center" vertical="center" wrapText="1"/>
    </xf>
    <xf numFmtId="0" fontId="42" fillId="0" borderId="2" xfId="0" applyFont="1" applyFill="1" applyBorder="1" applyAlignment="1">
      <alignment vertical="center" wrapText="1"/>
    </xf>
    <xf numFmtId="14" fontId="42" fillId="0" borderId="2" xfId="0" applyNumberFormat="1" applyFont="1" applyFill="1" applyBorder="1" applyAlignment="1">
      <alignment horizontal="center" vertical="center" wrapText="1"/>
    </xf>
    <xf numFmtId="0" fontId="44" fillId="0" borderId="0" xfId="0" applyFont="1" applyAlignment="1">
      <alignment vertical="top"/>
    </xf>
    <xf numFmtId="0" fontId="44" fillId="0" borderId="0" xfId="0" applyFont="1" applyAlignment="1">
      <alignment vertical="center"/>
    </xf>
    <xf numFmtId="169" fontId="44" fillId="0" borderId="0" xfId="0" applyNumberFormat="1" applyFont="1" applyAlignment="1">
      <alignment horizontal="center" vertical="top"/>
    </xf>
    <xf numFmtId="0" fontId="44" fillId="0" borderId="0" xfId="0" applyFont="1" applyAlignment="1">
      <alignment vertical="top" wrapText="1"/>
    </xf>
    <xf numFmtId="0" fontId="44" fillId="0" borderId="0" xfId="0" applyFont="1" applyAlignment="1">
      <alignment horizontal="center" vertical="top"/>
    </xf>
    <xf numFmtId="0" fontId="43" fillId="4" borderId="2" xfId="0" applyFont="1" applyFill="1" applyBorder="1" applyAlignment="1">
      <alignment horizontal="centerContinuous" vertical="center"/>
    </xf>
    <xf numFmtId="0" fontId="43" fillId="4" borderId="2" xfId="0" applyFont="1" applyFill="1" applyBorder="1" applyAlignment="1">
      <alignment horizontal="center" vertical="center" wrapText="1"/>
    </xf>
    <xf numFmtId="165" fontId="42" fillId="0" borderId="3" xfId="0" applyNumberFormat="1" applyFont="1" applyFill="1" applyBorder="1" applyAlignment="1">
      <alignment horizontal="center" vertical="center" wrapText="1"/>
    </xf>
    <xf numFmtId="0" fontId="42" fillId="0" borderId="3" xfId="0" applyFont="1" applyFill="1" applyBorder="1" applyAlignment="1">
      <alignment vertical="center" wrapText="1"/>
    </xf>
    <xf numFmtId="14" fontId="42" fillId="0" borderId="3"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8" fillId="0" borderId="56" xfId="0" applyFont="1" applyBorder="1" applyAlignment="1">
      <alignment vertical="center"/>
    </xf>
    <xf numFmtId="0" fontId="0" fillId="0" borderId="57" xfId="0" applyBorder="1"/>
    <xf numFmtId="0" fontId="10" fillId="0" borderId="58" xfId="0" applyFont="1" applyBorder="1" applyAlignment="1">
      <alignment vertical="center"/>
    </xf>
    <xf numFmtId="0" fontId="10" fillId="0" borderId="59" xfId="0" applyFont="1" applyBorder="1" applyAlignment="1">
      <alignment horizontal="center" vertical="center"/>
    </xf>
    <xf numFmtId="0" fontId="10" fillId="0" borderId="59" xfId="0" applyFont="1" applyBorder="1" applyAlignment="1">
      <alignment vertical="center"/>
    </xf>
    <xf numFmtId="0" fontId="45" fillId="0" borderId="59" xfId="0" applyFont="1" applyBorder="1" applyAlignment="1">
      <alignment horizontal="left" vertical="center" wrapText="1"/>
    </xf>
    <xf numFmtId="0" fontId="0" fillId="0" borderId="60" xfId="0" applyBorder="1"/>
    <xf numFmtId="0" fontId="8" fillId="0" borderId="56" xfId="0" applyFont="1" applyBorder="1" applyAlignment="1">
      <alignment vertical="center" wrapText="1"/>
    </xf>
    <xf numFmtId="0" fontId="8" fillId="0" borderId="61" xfId="0" applyFont="1" applyBorder="1" applyAlignment="1">
      <alignment vertical="center"/>
    </xf>
    <xf numFmtId="0" fontId="8" fillId="0" borderId="62" xfId="0" applyFont="1" applyBorder="1" applyAlignment="1">
      <alignment horizontal="center" vertical="top"/>
    </xf>
    <xf numFmtId="0" fontId="0" fillId="0" borderId="63" xfId="0" applyBorder="1"/>
    <xf numFmtId="168" fontId="4" fillId="5" borderId="2" xfId="0" applyNumberFormat="1" applyFont="1" applyFill="1" applyBorder="1" applyAlignment="1" applyProtection="1">
      <alignment vertical="center"/>
      <protection locked="0"/>
    </xf>
    <xf numFmtId="166" fontId="4" fillId="5" borderId="2" xfId="4" applyNumberFormat="1" applyFont="1" applyFill="1" applyBorder="1" applyAlignment="1" applyProtection="1">
      <alignment vertical="center"/>
      <protection locked="0"/>
    </xf>
    <xf numFmtId="0" fontId="11" fillId="4" borderId="10" xfId="0" applyFont="1" applyFill="1" applyBorder="1" applyAlignment="1" applyProtection="1">
      <alignment horizontal="center" vertical="center" wrapText="1"/>
      <protection locked="0"/>
    </xf>
    <xf numFmtId="0" fontId="13" fillId="0" borderId="58" xfId="0" applyFont="1" applyBorder="1" applyAlignment="1">
      <alignment vertical="center"/>
    </xf>
    <xf numFmtId="0" fontId="12" fillId="0" borderId="59" xfId="0" applyFont="1" applyBorder="1" applyAlignment="1">
      <alignment horizontal="center" vertical="center"/>
    </xf>
    <xf numFmtId="0" fontId="14" fillId="0" borderId="59" xfId="0" applyFont="1" applyBorder="1" applyAlignment="1">
      <alignment horizontal="center" vertical="center"/>
    </xf>
    <xf numFmtId="0" fontId="15" fillId="0" borderId="60" xfId="0" applyFont="1" applyBorder="1" applyAlignment="1">
      <alignment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6" xfId="0" applyFont="1" applyBorder="1" applyAlignment="1">
      <alignment vertical="center"/>
    </xf>
    <xf numFmtId="0" fontId="6" fillId="0" borderId="57"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61" xfId="0" applyFont="1" applyBorder="1" applyAlignment="1">
      <alignment vertical="center"/>
    </xf>
    <xf numFmtId="0" fontId="4" fillId="0" borderId="63" xfId="0" applyFont="1" applyBorder="1" applyAlignment="1">
      <alignment vertical="center"/>
    </xf>
    <xf numFmtId="0" fontId="11" fillId="4" borderId="11" xfId="0" applyFont="1" applyFill="1" applyBorder="1" applyAlignment="1" applyProtection="1">
      <alignment horizontal="center" vertical="center" wrapText="1"/>
      <protection locked="0"/>
    </xf>
    <xf numFmtId="170" fontId="4" fillId="5" borderId="2" xfId="0" applyNumberFormat="1" applyFont="1" applyFill="1" applyBorder="1" applyAlignment="1" applyProtection="1">
      <alignment horizontal="right" vertical="center"/>
      <protection locked="0"/>
    </xf>
    <xf numFmtId="166" fontId="4" fillId="5" borderId="2" xfId="0" applyNumberFormat="1" applyFont="1" applyFill="1" applyBorder="1" applyAlignment="1" applyProtection="1">
      <alignment horizontal="right" vertical="center"/>
      <protection locked="0"/>
    </xf>
    <xf numFmtId="3" fontId="4" fillId="5" borderId="2" xfId="0" applyNumberFormat="1" applyFont="1" applyFill="1" applyBorder="1" applyAlignment="1" applyProtection="1">
      <alignment horizontal="right" vertical="center"/>
      <protection locked="0"/>
    </xf>
    <xf numFmtId="167" fontId="4" fillId="5" borderId="2" xfId="0" applyNumberFormat="1" applyFont="1" applyFill="1" applyBorder="1" applyAlignment="1" applyProtection="1">
      <alignment horizontal="right" vertical="center"/>
      <protection locked="0"/>
    </xf>
    <xf numFmtId="0" fontId="25" fillId="0" borderId="0" xfId="0" applyFont="1" applyBorder="1" applyAlignment="1">
      <alignment vertical="center"/>
    </xf>
    <xf numFmtId="0" fontId="15" fillId="0" borderId="59" xfId="0" applyFont="1" applyBorder="1" applyAlignment="1">
      <alignment vertical="center"/>
    </xf>
    <xf numFmtId="0" fontId="13" fillId="0" borderId="59" xfId="0" applyFont="1" applyBorder="1" applyAlignment="1">
      <alignment vertical="center"/>
    </xf>
    <xf numFmtId="0" fontId="13" fillId="0" borderId="60" xfId="0" applyFont="1" applyBorder="1" applyAlignment="1">
      <alignment vertical="center"/>
    </xf>
    <xf numFmtId="0" fontId="13" fillId="0" borderId="56" xfId="0" applyFont="1" applyBorder="1" applyAlignment="1">
      <alignment vertical="center"/>
    </xf>
    <xf numFmtId="0" fontId="13" fillId="0" borderId="57" xfId="0" applyFont="1" applyBorder="1" applyAlignment="1">
      <alignment vertical="center"/>
    </xf>
    <xf numFmtId="0" fontId="46" fillId="0" borderId="0" xfId="0" applyFont="1" applyBorder="1" applyAlignment="1">
      <alignment horizontal="left" vertical="center"/>
    </xf>
    <xf numFmtId="0" fontId="46" fillId="0" borderId="0" xfId="0" applyFont="1" applyBorder="1" applyAlignment="1">
      <alignment vertical="center"/>
    </xf>
    <xf numFmtId="0" fontId="18" fillId="0" borderId="57" xfId="0" applyFont="1" applyBorder="1" applyAlignment="1">
      <alignment vertical="top" wrapText="1"/>
    </xf>
    <xf numFmtId="0" fontId="16" fillId="0" borderId="57" xfId="0" applyFont="1" applyBorder="1" applyAlignment="1">
      <alignment vertical="center"/>
    </xf>
    <xf numFmtId="0" fontId="6" fillId="0" borderId="57" xfId="0" applyFont="1" applyBorder="1" applyAlignment="1">
      <alignment vertical="top" wrapText="1"/>
    </xf>
    <xf numFmtId="0" fontId="21" fillId="0" borderId="63" xfId="0" applyFont="1" applyBorder="1" applyAlignment="1">
      <alignment vertical="top" wrapText="1"/>
    </xf>
    <xf numFmtId="0" fontId="11" fillId="4" borderId="23" xfId="0" applyFont="1" applyFill="1" applyBorder="1" applyAlignment="1" applyProtection="1">
      <alignment horizontal="center" vertical="center" wrapText="1"/>
      <protection locked="0"/>
    </xf>
    <xf numFmtId="0" fontId="33" fillId="4" borderId="0" xfId="3" applyFont="1" applyFill="1" applyBorder="1" applyAlignment="1" applyProtection="1">
      <alignment horizontal="left" vertical="center" wrapText="1"/>
    </xf>
    <xf numFmtId="0" fontId="34" fillId="0" borderId="0" xfId="5" applyFont="1" applyBorder="1" applyAlignment="1">
      <alignment horizontal="center"/>
    </xf>
    <xf numFmtId="0" fontId="36" fillId="4" borderId="0" xfId="3" applyFont="1" applyFill="1" applyBorder="1" applyAlignment="1" applyProtection="1">
      <alignment horizontal="left" vertical="center" wrapText="1"/>
    </xf>
    <xf numFmtId="0" fontId="36" fillId="4" borderId="0" xfId="3" applyFont="1" applyFill="1" applyBorder="1" applyAlignment="1" applyProtection="1">
      <alignment horizontal="left" vertical="center"/>
    </xf>
    <xf numFmtId="0" fontId="39" fillId="4" borderId="0" xfId="5" applyFont="1" applyFill="1" applyBorder="1" applyAlignment="1">
      <alignment horizontal="left" vertical="center" wrapText="1"/>
    </xf>
    <xf numFmtId="0" fontId="1" fillId="0" borderId="0" xfId="0" applyFont="1" applyBorder="1" applyAlignment="1">
      <alignment vertical="top" wrapText="1"/>
    </xf>
    <xf numFmtId="0" fontId="1" fillId="0" borderId="0" xfId="0" applyFont="1" applyBorder="1" applyAlignment="1"/>
    <xf numFmtId="0" fontId="0" fillId="0" borderId="0" xfId="0" applyBorder="1" applyAlignment="1">
      <alignment vertical="top" wrapText="1"/>
    </xf>
    <xf numFmtId="0" fontId="0" fillId="0" borderId="0" xfId="0" applyBorder="1" applyAlignment="1"/>
    <xf numFmtId="0" fontId="6" fillId="0" borderId="62" xfId="0" applyFont="1" applyBorder="1" applyAlignment="1">
      <alignment vertical="top" wrapText="1"/>
    </xf>
    <xf numFmtId="0" fontId="0" fillId="0" borderId="62" xfId="0" applyBorder="1" applyAlignment="1"/>
    <xf numFmtId="0" fontId="6" fillId="0" borderId="0" xfId="0" applyFont="1" applyBorder="1" applyAlignment="1">
      <alignment horizontal="left" vertical="top" wrapText="1"/>
    </xf>
    <xf numFmtId="0" fontId="45" fillId="0" borderId="59" xfId="0" applyFont="1" applyBorder="1" applyAlignment="1">
      <alignment horizontal="left" vertical="center" wrapText="1"/>
    </xf>
    <xf numFmtId="0" fontId="45" fillId="0" borderId="59" xfId="0" applyFont="1" applyBorder="1" applyAlignment="1">
      <alignment horizontal="left" vertical="center"/>
    </xf>
    <xf numFmtId="0" fontId="46" fillId="0" borderId="0" xfId="0" applyFont="1" applyBorder="1" applyAlignment="1">
      <alignment vertical="center"/>
    </xf>
    <xf numFmtId="0" fontId="47" fillId="0" borderId="0" xfId="0" applyFont="1" applyBorder="1" applyAlignment="1">
      <alignment vertical="center"/>
    </xf>
    <xf numFmtId="0" fontId="6" fillId="0" borderId="0" xfId="0" applyFont="1" applyBorder="1" applyAlignment="1">
      <alignment horizontal="left" vertical="center" wrapText="1"/>
    </xf>
    <xf numFmtId="0" fontId="18" fillId="0" borderId="14" xfId="0" applyFont="1" applyBorder="1" applyAlignment="1">
      <alignment horizontal="left" vertical="center" wrapText="1"/>
    </xf>
    <xf numFmtId="0" fontId="23" fillId="0" borderId="14" xfId="0" applyFont="1" applyBorder="1" applyAlignment="1">
      <alignment horizontal="left" vertical="center" wrapText="1"/>
    </xf>
    <xf numFmtId="0" fontId="18" fillId="0" borderId="0" xfId="0" applyFont="1" applyBorder="1" applyAlignment="1">
      <alignment horizontal="left" vertical="center" wrapText="1"/>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protection locked="0"/>
    </xf>
    <xf numFmtId="49" fontId="4" fillId="0" borderId="24"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49" fontId="4" fillId="0" borderId="25" xfId="0" applyNumberFormat="1" applyFont="1" applyBorder="1" applyAlignment="1" applyProtection="1">
      <alignment horizontal="left" vertical="center" wrapText="1"/>
      <protection locked="0"/>
    </xf>
    <xf numFmtId="49" fontId="4" fillId="0" borderId="12" xfId="0" applyNumberFormat="1" applyFont="1" applyBorder="1" applyAlignment="1" applyProtection="1">
      <alignment horizontal="left" vertical="center" wrapText="1"/>
      <protection locked="0"/>
    </xf>
    <xf numFmtId="49" fontId="4" fillId="0" borderId="24" xfId="0" applyNumberFormat="1" applyFont="1" applyBorder="1" applyAlignment="1">
      <alignment horizontal="left" vertical="center" wrapText="1"/>
    </xf>
    <xf numFmtId="49" fontId="4" fillId="0" borderId="17" xfId="0" quotePrefix="1" applyNumberFormat="1" applyFont="1" applyBorder="1" applyAlignment="1">
      <alignment horizontal="left" vertical="center" wrapText="1"/>
    </xf>
    <xf numFmtId="49" fontId="4" fillId="0" borderId="25" xfId="0" quotePrefix="1" applyNumberFormat="1" applyFont="1" applyBorder="1" applyAlignment="1">
      <alignment horizontal="left" vertical="center" wrapText="1"/>
    </xf>
    <xf numFmtId="49" fontId="4" fillId="0" borderId="26" xfId="0" applyNumberFormat="1" applyFont="1" applyBorder="1" applyAlignment="1" applyProtection="1">
      <alignment horizontal="left" vertical="center" wrapText="1"/>
      <protection locked="0"/>
    </xf>
    <xf numFmtId="49" fontId="4" fillId="0" borderId="18" xfId="0" applyNumberFormat="1" applyFont="1" applyBorder="1" applyAlignment="1" applyProtection="1">
      <alignment horizontal="left" vertical="center" wrapText="1"/>
      <protection locked="0"/>
    </xf>
    <xf numFmtId="49" fontId="4" fillId="0" borderId="27" xfId="0" applyNumberFormat="1" applyFont="1" applyBorder="1" applyAlignment="1" applyProtection="1">
      <alignment horizontal="left" vertical="center" wrapText="1"/>
      <protection locked="0"/>
    </xf>
    <xf numFmtId="49" fontId="4" fillId="0" borderId="29" xfId="0" applyNumberFormat="1" applyFont="1" applyBorder="1" applyAlignment="1" applyProtection="1">
      <alignment horizontal="left" vertical="center" wrapText="1"/>
      <protection locked="0"/>
    </xf>
    <xf numFmtId="49" fontId="4" fillId="0" borderId="30" xfId="0" applyNumberFormat="1" applyFont="1" applyBorder="1" applyAlignment="1" applyProtection="1">
      <alignment horizontal="left" vertical="center" wrapText="1"/>
      <protection locked="0"/>
    </xf>
    <xf numFmtId="49" fontId="4" fillId="0" borderId="31" xfId="0" applyNumberFormat="1" applyFont="1" applyBorder="1" applyAlignment="1" applyProtection="1">
      <alignment horizontal="left" vertical="center" wrapText="1"/>
      <protection locked="0"/>
    </xf>
    <xf numFmtId="49" fontId="4" fillId="0" borderId="32" xfId="0" applyNumberFormat="1" applyFont="1" applyBorder="1" applyAlignment="1">
      <alignment horizontal="left" vertical="center"/>
    </xf>
    <xf numFmtId="49" fontId="4" fillId="0" borderId="19" xfId="0" applyNumberFormat="1" applyFont="1" applyBorder="1" applyAlignment="1">
      <alignment horizontal="left" vertical="center"/>
    </xf>
    <xf numFmtId="49" fontId="4" fillId="0" borderId="33" xfId="0" applyNumberFormat="1" applyFont="1" applyBorder="1" applyAlignment="1">
      <alignment horizontal="left" vertical="center"/>
    </xf>
    <xf numFmtId="49" fontId="4" fillId="0" borderId="34" xfId="0" quotePrefix="1" applyNumberFormat="1" applyFont="1" applyBorder="1" applyAlignment="1">
      <alignment horizontal="left" vertical="center" wrapText="1"/>
    </xf>
    <xf numFmtId="49" fontId="4" fillId="0" borderId="35" xfId="0" quotePrefix="1" applyNumberFormat="1" applyFont="1" applyBorder="1" applyAlignment="1">
      <alignment horizontal="left" vertical="center" wrapText="1"/>
    </xf>
    <xf numFmtId="49" fontId="4" fillId="0" borderId="36" xfId="0" quotePrefix="1" applyNumberFormat="1" applyFont="1" applyBorder="1" applyAlignment="1">
      <alignment horizontal="left" vertical="center" wrapText="1"/>
    </xf>
    <xf numFmtId="49" fontId="4" fillId="0" borderId="37" xfId="0" applyNumberFormat="1" applyFont="1" applyBorder="1" applyAlignment="1" applyProtection="1">
      <alignment horizontal="left" vertical="center" wrapText="1"/>
      <protection locked="0"/>
    </xf>
    <xf numFmtId="49" fontId="4" fillId="0" borderId="38" xfId="0" applyNumberFormat="1" applyFont="1" applyBorder="1" applyAlignment="1" applyProtection="1">
      <alignment horizontal="left" vertical="center" wrapText="1"/>
      <protection locked="0"/>
    </xf>
    <xf numFmtId="49" fontId="4" fillId="0" borderId="39"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0" fontId="21" fillId="0" borderId="62" xfId="0" applyFont="1" applyBorder="1" applyAlignment="1">
      <alignment horizontal="left" vertical="top" wrapText="1"/>
    </xf>
    <xf numFmtId="49" fontId="4" fillId="0" borderId="2" xfId="0" quotePrefix="1"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protection locked="0"/>
    </xf>
    <xf numFmtId="49" fontId="4" fillId="0" borderId="28" xfId="0" applyNumberFormat="1" applyFont="1" applyBorder="1" applyAlignment="1" applyProtection="1">
      <alignment horizontal="left" vertical="center" wrapText="1"/>
      <protection locked="0"/>
    </xf>
    <xf numFmtId="0" fontId="18" fillId="0" borderId="0" xfId="0" applyFont="1" applyBorder="1" applyAlignment="1">
      <alignment horizontal="left" vertical="top" wrapText="1"/>
    </xf>
    <xf numFmtId="0" fontId="46" fillId="0" borderId="0" xfId="0" applyFont="1" applyBorder="1" applyAlignment="1">
      <alignment horizontal="left" vertical="center"/>
    </xf>
    <xf numFmtId="49" fontId="4" fillId="0" borderId="24" xfId="0" applyNumberFormat="1" applyFont="1" applyFill="1" applyBorder="1" applyAlignment="1">
      <alignment horizontal="left" vertical="center" wrapText="1"/>
    </xf>
    <xf numFmtId="49" fontId="4" fillId="0" borderId="17" xfId="0" quotePrefix="1" applyNumberFormat="1" applyFont="1" applyFill="1" applyBorder="1" applyAlignment="1">
      <alignment horizontal="left" vertical="center" wrapText="1"/>
    </xf>
    <xf numFmtId="49" fontId="4" fillId="0" borderId="25" xfId="0" quotePrefix="1" applyNumberFormat="1" applyFont="1" applyFill="1" applyBorder="1" applyAlignment="1">
      <alignment horizontal="left" vertical="center" wrapText="1"/>
    </xf>
    <xf numFmtId="0" fontId="4" fillId="0" borderId="34" xfId="0" quotePrefix="1" applyFont="1" applyBorder="1" applyAlignment="1">
      <alignment horizontal="left" vertical="center" wrapText="1"/>
    </xf>
    <xf numFmtId="0" fontId="4" fillId="0" borderId="35" xfId="0" quotePrefix="1" applyFont="1" applyBorder="1" applyAlignment="1">
      <alignment horizontal="left" vertical="center" wrapText="1"/>
    </xf>
    <xf numFmtId="0" fontId="4" fillId="0" borderId="36" xfId="0" quotePrefix="1" applyFont="1" applyBorder="1" applyAlignment="1">
      <alignment horizontal="left" vertical="center" wrapText="1"/>
    </xf>
    <xf numFmtId="49" fontId="4" fillId="0" borderId="9" xfId="0" quotePrefix="1" applyNumberFormat="1" applyFont="1" applyBorder="1" applyAlignment="1" applyProtection="1">
      <alignment horizontal="left" vertical="center" wrapText="1"/>
      <protection locked="0"/>
    </xf>
    <xf numFmtId="49" fontId="4" fillId="0" borderId="9" xfId="0" applyNumberFormat="1" applyFont="1" applyBorder="1" applyAlignment="1" applyProtection="1">
      <alignment horizontal="left" vertical="center" wrapText="1"/>
      <protection locked="0"/>
    </xf>
    <xf numFmtId="49" fontId="4" fillId="0" borderId="43" xfId="0" applyNumberFormat="1" applyFont="1" applyBorder="1" applyAlignment="1" applyProtection="1">
      <alignment horizontal="left" vertical="center" wrapText="1"/>
      <protection locked="0"/>
    </xf>
    <xf numFmtId="0" fontId="11" fillId="4" borderId="23"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23" fillId="0" borderId="0" xfId="0" applyFont="1" applyBorder="1" applyAlignment="1">
      <alignment horizontal="left" vertical="center" wrapText="1"/>
    </xf>
    <xf numFmtId="0" fontId="16" fillId="0" borderId="0" xfId="0" applyFont="1" applyBorder="1" applyAlignment="1">
      <alignment horizontal="left" vertical="center"/>
    </xf>
    <xf numFmtId="0" fontId="27" fillId="0" borderId="0" xfId="0" applyFont="1" applyBorder="1" applyAlignment="1">
      <alignment horizontal="left" vertical="center" wrapText="1"/>
    </xf>
    <xf numFmtId="49" fontId="4" fillId="0" borderId="34" xfId="0" applyNumberFormat="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17" xfId="0" quotePrefix="1" applyFont="1" applyBorder="1" applyAlignment="1">
      <alignment horizontal="left" vertical="center" wrapText="1"/>
    </xf>
    <xf numFmtId="0" fontId="4" fillId="0" borderId="25" xfId="0" quotePrefix="1"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6" fillId="0" borderId="62" xfId="0" applyFont="1" applyBorder="1" applyAlignment="1">
      <alignment horizontal="left" vertical="top" wrapText="1"/>
    </xf>
    <xf numFmtId="0" fontId="4" fillId="0" borderId="2"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32"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11" fillId="4" borderId="44"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center" vertical="center" wrapText="1"/>
      <protection locked="0"/>
    </xf>
    <xf numFmtId="0" fontId="11" fillId="4" borderId="46" xfId="0" applyFont="1" applyFill="1" applyBorder="1" applyAlignment="1" applyProtection="1">
      <alignment horizontal="center" vertical="center" wrapText="1"/>
      <protection locked="0"/>
    </xf>
    <xf numFmtId="0" fontId="4" fillId="0" borderId="12" xfId="0" quotePrefix="1" applyFont="1" applyBorder="1" applyAlignment="1" applyProtection="1">
      <alignment horizontal="left" vertical="center" wrapText="1"/>
      <protection locked="0"/>
    </xf>
    <xf numFmtId="0" fontId="0" fillId="0" borderId="0" xfId="0" applyBorder="1" applyAlignment="1">
      <alignment vertical="top"/>
    </xf>
    <xf numFmtId="0" fontId="18" fillId="0" borderId="0" xfId="0" applyFont="1" applyBorder="1" applyAlignment="1">
      <alignment vertical="center" wrapText="1"/>
    </xf>
    <xf numFmtId="0" fontId="5" fillId="0" borderId="0" xfId="0" applyFont="1" applyBorder="1" applyAlignment="1">
      <alignment vertical="center" wrapText="1"/>
    </xf>
  </cellXfs>
  <cellStyles count="6">
    <cellStyle name="2x indented GHG Textfiels" xfId="1"/>
    <cellStyle name="Comma" xfId="2" builtinId="3"/>
    <cellStyle name="Hyperlink" xfId="3" builtinId="8"/>
    <cellStyle name="Normal" xfId="0" builtinId="0"/>
    <cellStyle name="Normal 2" xfId="5"/>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seai.ie/aca" TargetMode="External"/><Relationship Id="rId2" Type="http://schemas.openxmlformats.org/officeDocument/2006/relationships/image" Target="../media/image2.jpeg"/><Relationship Id="rId1" Type="http://schemas.openxmlformats.org/officeDocument/2006/relationships/hyperlink" Target="http://www.seai.ie/index.asp"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seai.ie/index.asp"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seai.ie/index.asp"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eai.ie/index.asp" TargetMode="External"/><Relationship Id="rId2" Type="http://schemas.openxmlformats.org/officeDocument/2006/relationships/image" Target="../media/image7.png"/><Relationship Id="rId1" Type="http://schemas.openxmlformats.org/officeDocument/2006/relationships/hyperlink" Target="http://www.sei.ie/index.asp" TargetMode="External"/><Relationship Id="rId4"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hyperlink" Target="http://www.seai.ie/index.asp" TargetMode="External"/><Relationship Id="rId2" Type="http://schemas.openxmlformats.org/officeDocument/2006/relationships/image" Target="../media/image7.png"/><Relationship Id="rId1" Type="http://schemas.openxmlformats.org/officeDocument/2006/relationships/hyperlink" Target="http://www.sei.ie/index.asp" TargetMode="External"/><Relationship Id="rId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hyperlink" Target="http://www.sei.ie/aca" TargetMode="External"/><Relationship Id="rId2" Type="http://schemas.openxmlformats.org/officeDocument/2006/relationships/image" Target="../media/image2.jpeg"/><Relationship Id="rId1" Type="http://schemas.openxmlformats.org/officeDocument/2006/relationships/hyperlink" Target="http://www.seai.ie/index.asp" TargetMode="External"/><Relationship Id="rId5" Type="http://schemas.openxmlformats.org/officeDocument/2006/relationships/hyperlink" Target="http://www.seai.ie/aca" TargetMode="Externa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1190625</xdr:colOff>
      <xdr:row>1</xdr:row>
      <xdr:rowOff>57150</xdr:rowOff>
    </xdr:from>
    <xdr:to>
      <xdr:col>9</xdr:col>
      <xdr:colOff>203612</xdr:colOff>
      <xdr:row>8</xdr:row>
      <xdr:rowOff>114300</xdr:rowOff>
    </xdr:to>
    <xdr:pic>
      <xdr:nvPicPr>
        <xdr:cNvPr id="2" name="Picture 1"/>
        <xdr:cNvPicPr/>
      </xdr:nvPicPr>
      <xdr:blipFill>
        <a:blip xmlns:r="http://schemas.openxmlformats.org/officeDocument/2006/relationships" r:embed="rId1" cstate="print"/>
        <a:srcRect b="22735"/>
        <a:stretch>
          <a:fillRect/>
        </a:stretch>
      </xdr:blipFill>
      <xdr:spPr bwMode="auto">
        <a:xfrm>
          <a:off x="1600200" y="104775"/>
          <a:ext cx="4327937" cy="120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1</xdr:row>
      <xdr:rowOff>76200</xdr:rowOff>
    </xdr:from>
    <xdr:to>
      <xdr:col>3</xdr:col>
      <xdr:colOff>1752600</xdr:colOff>
      <xdr:row>1</xdr:row>
      <xdr:rowOff>695325</xdr:rowOff>
    </xdr:to>
    <xdr:pic>
      <xdr:nvPicPr>
        <xdr:cNvPr id="1057"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209550"/>
          <a:ext cx="1724025" cy="619125"/>
        </a:xfrm>
        <a:prstGeom prst="rect">
          <a:avLst/>
        </a:prstGeom>
        <a:noFill/>
        <a:ln w="9525">
          <a:noFill/>
          <a:miter lim="800000"/>
          <a:headEnd/>
          <a:tailEnd/>
        </a:ln>
      </xdr:spPr>
    </xdr:pic>
    <xdr:clientData/>
  </xdr:twoCellAnchor>
  <xdr:twoCellAnchor editAs="oneCell">
    <xdr:from>
      <xdr:col>3</xdr:col>
      <xdr:colOff>38100</xdr:colOff>
      <xdr:row>24</xdr:row>
      <xdr:rowOff>914400</xdr:rowOff>
    </xdr:from>
    <xdr:to>
      <xdr:col>4</xdr:col>
      <xdr:colOff>3505200</xdr:colOff>
      <xdr:row>24</xdr:row>
      <xdr:rowOff>1571625</xdr:rowOff>
    </xdr:to>
    <xdr:pic>
      <xdr:nvPicPr>
        <xdr:cNvPr id="1058" name="Picture 9" descr="ACA About The ACA">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371475" y="11858625"/>
          <a:ext cx="5248275"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238125</xdr:colOff>
      <xdr:row>2</xdr:row>
      <xdr:rowOff>0</xdr:rowOff>
    </xdr:to>
    <xdr:pic>
      <xdr:nvPicPr>
        <xdr:cNvPr id="2156"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14325"/>
          <a:ext cx="1724025" cy="619125"/>
        </a:xfrm>
        <a:prstGeom prst="rect">
          <a:avLst/>
        </a:prstGeom>
        <a:noFill/>
        <a:ln w="9525">
          <a:noFill/>
          <a:miter lim="800000"/>
          <a:headEnd/>
          <a:tailEnd/>
        </a:ln>
      </xdr:spPr>
    </xdr:pic>
    <xdr:clientData/>
  </xdr:twoCellAnchor>
  <xdr:twoCellAnchor>
    <xdr:from>
      <xdr:col>4</xdr:col>
      <xdr:colOff>342900</xdr:colOff>
      <xdr:row>22</xdr:row>
      <xdr:rowOff>142875</xdr:rowOff>
    </xdr:from>
    <xdr:to>
      <xdr:col>6</xdr:col>
      <xdr:colOff>114300</xdr:colOff>
      <xdr:row>22</xdr:row>
      <xdr:rowOff>142875</xdr:rowOff>
    </xdr:to>
    <xdr:sp macro="" textlink="">
      <xdr:nvSpPr>
        <xdr:cNvPr id="2157" name="Line 22"/>
        <xdr:cNvSpPr>
          <a:spLocks noChangeShapeType="1"/>
        </xdr:cNvSpPr>
      </xdr:nvSpPr>
      <xdr:spPr bwMode="auto">
        <a:xfrm>
          <a:off x="2028825" y="9096375"/>
          <a:ext cx="1085850" cy="0"/>
        </a:xfrm>
        <a:prstGeom prst="line">
          <a:avLst/>
        </a:prstGeom>
        <a:noFill/>
        <a:ln w="9525">
          <a:solidFill>
            <a:srgbClr val="000000"/>
          </a:solidFill>
          <a:round/>
          <a:headEnd/>
          <a:tailEnd type="triangle" w="med" len="med"/>
        </a:ln>
      </xdr:spPr>
    </xdr:sp>
    <xdr:clientData/>
  </xdr:twoCellAnchor>
  <xdr:twoCellAnchor>
    <xdr:from>
      <xdr:col>4</xdr:col>
      <xdr:colOff>333375</xdr:colOff>
      <xdr:row>21</xdr:row>
      <xdr:rowOff>285750</xdr:rowOff>
    </xdr:from>
    <xdr:to>
      <xdr:col>4</xdr:col>
      <xdr:colOff>333375</xdr:colOff>
      <xdr:row>22</xdr:row>
      <xdr:rowOff>142875</xdr:rowOff>
    </xdr:to>
    <xdr:sp macro="" textlink="">
      <xdr:nvSpPr>
        <xdr:cNvPr id="2158" name="Line 23"/>
        <xdr:cNvSpPr>
          <a:spLocks noChangeShapeType="1"/>
        </xdr:cNvSpPr>
      </xdr:nvSpPr>
      <xdr:spPr bwMode="auto">
        <a:xfrm flipV="1">
          <a:off x="2019300" y="8915400"/>
          <a:ext cx="0" cy="180975"/>
        </a:xfrm>
        <a:prstGeom prst="line">
          <a:avLst/>
        </a:prstGeom>
        <a:noFill/>
        <a:ln w="9525">
          <a:solidFill>
            <a:srgbClr val="000000"/>
          </a:solidFill>
          <a:round/>
          <a:headEnd/>
          <a:tailEnd/>
        </a:ln>
      </xdr:spPr>
    </xdr:sp>
    <xdr:clientData/>
  </xdr:twoCellAnchor>
  <xdr:twoCellAnchor>
    <xdr:from>
      <xdr:col>5</xdr:col>
      <xdr:colOff>333375</xdr:colOff>
      <xdr:row>21</xdr:row>
      <xdr:rowOff>285750</xdr:rowOff>
    </xdr:from>
    <xdr:to>
      <xdr:col>5</xdr:col>
      <xdr:colOff>333375</xdr:colOff>
      <xdr:row>22</xdr:row>
      <xdr:rowOff>142875</xdr:rowOff>
    </xdr:to>
    <xdr:sp macro="" textlink="">
      <xdr:nvSpPr>
        <xdr:cNvPr id="2159" name="Line 24"/>
        <xdr:cNvSpPr>
          <a:spLocks noChangeShapeType="1"/>
        </xdr:cNvSpPr>
      </xdr:nvSpPr>
      <xdr:spPr bwMode="auto">
        <a:xfrm flipV="1">
          <a:off x="2676525" y="8915400"/>
          <a:ext cx="0" cy="180975"/>
        </a:xfrm>
        <a:prstGeom prst="line">
          <a:avLst/>
        </a:prstGeom>
        <a:noFill/>
        <a:ln w="9525">
          <a:solidFill>
            <a:srgbClr val="000000"/>
          </a:solidFill>
          <a:round/>
          <a:headEnd/>
          <a:tailEnd/>
        </a:ln>
      </xdr:spPr>
    </xdr:sp>
    <xdr:clientData/>
  </xdr:twoCellAnchor>
  <xdr:twoCellAnchor>
    <xdr:from>
      <xdr:col>6</xdr:col>
      <xdr:colOff>371475</xdr:colOff>
      <xdr:row>21</xdr:row>
      <xdr:rowOff>266700</xdr:rowOff>
    </xdr:from>
    <xdr:to>
      <xdr:col>6</xdr:col>
      <xdr:colOff>371475</xdr:colOff>
      <xdr:row>22</xdr:row>
      <xdr:rowOff>76200</xdr:rowOff>
    </xdr:to>
    <xdr:sp macro="" textlink="">
      <xdr:nvSpPr>
        <xdr:cNvPr id="2160" name="Line 25"/>
        <xdr:cNvSpPr>
          <a:spLocks noChangeShapeType="1"/>
        </xdr:cNvSpPr>
      </xdr:nvSpPr>
      <xdr:spPr bwMode="auto">
        <a:xfrm flipH="1">
          <a:off x="3371850" y="8896350"/>
          <a:ext cx="0" cy="133350"/>
        </a:xfrm>
        <a:prstGeom prst="line">
          <a:avLst/>
        </a:prstGeom>
        <a:noFill/>
        <a:ln w="9525">
          <a:solidFill>
            <a:srgbClr val="000000"/>
          </a:solidFill>
          <a:round/>
          <a:headEnd/>
          <a:tailEnd type="triangle" w="med" len="med"/>
        </a:ln>
      </xdr:spPr>
    </xdr:sp>
    <xdr:clientData/>
  </xdr:twoCellAnchor>
  <xdr:twoCellAnchor>
    <xdr:from>
      <xdr:col>7</xdr:col>
      <xdr:colOff>381000</xdr:colOff>
      <xdr:row>22</xdr:row>
      <xdr:rowOff>142875</xdr:rowOff>
    </xdr:from>
    <xdr:to>
      <xdr:col>9</xdr:col>
      <xdr:colOff>114300</xdr:colOff>
      <xdr:row>22</xdr:row>
      <xdr:rowOff>142875</xdr:rowOff>
    </xdr:to>
    <xdr:sp macro="" textlink="">
      <xdr:nvSpPr>
        <xdr:cNvPr id="2161" name="Line 26"/>
        <xdr:cNvSpPr>
          <a:spLocks noChangeShapeType="1"/>
        </xdr:cNvSpPr>
      </xdr:nvSpPr>
      <xdr:spPr bwMode="auto">
        <a:xfrm>
          <a:off x="4057650" y="9096375"/>
          <a:ext cx="1085850" cy="0"/>
        </a:xfrm>
        <a:prstGeom prst="line">
          <a:avLst/>
        </a:prstGeom>
        <a:noFill/>
        <a:ln w="9525">
          <a:solidFill>
            <a:srgbClr val="000000"/>
          </a:solidFill>
          <a:round/>
          <a:headEnd/>
          <a:tailEnd type="triangle" w="med" len="med"/>
        </a:ln>
      </xdr:spPr>
    </xdr:sp>
    <xdr:clientData/>
  </xdr:twoCellAnchor>
  <xdr:twoCellAnchor>
    <xdr:from>
      <xdr:col>7</xdr:col>
      <xdr:colOff>371475</xdr:colOff>
      <xdr:row>21</xdr:row>
      <xdr:rowOff>285750</xdr:rowOff>
    </xdr:from>
    <xdr:to>
      <xdr:col>7</xdr:col>
      <xdr:colOff>371475</xdr:colOff>
      <xdr:row>22</xdr:row>
      <xdr:rowOff>142875</xdr:rowOff>
    </xdr:to>
    <xdr:sp macro="" textlink="">
      <xdr:nvSpPr>
        <xdr:cNvPr id="2162" name="Line 27"/>
        <xdr:cNvSpPr>
          <a:spLocks noChangeShapeType="1"/>
        </xdr:cNvSpPr>
      </xdr:nvSpPr>
      <xdr:spPr bwMode="auto">
        <a:xfrm flipV="1">
          <a:off x="4048125" y="8915400"/>
          <a:ext cx="0" cy="180975"/>
        </a:xfrm>
        <a:prstGeom prst="line">
          <a:avLst/>
        </a:prstGeom>
        <a:noFill/>
        <a:ln w="9525">
          <a:solidFill>
            <a:srgbClr val="000000"/>
          </a:solidFill>
          <a:round/>
          <a:headEnd/>
          <a:tailEnd/>
        </a:ln>
      </xdr:spPr>
    </xdr:sp>
    <xdr:clientData/>
  </xdr:twoCellAnchor>
  <xdr:twoCellAnchor>
    <xdr:from>
      <xdr:col>8</xdr:col>
      <xdr:colOff>371475</xdr:colOff>
      <xdr:row>21</xdr:row>
      <xdr:rowOff>285750</xdr:rowOff>
    </xdr:from>
    <xdr:to>
      <xdr:col>8</xdr:col>
      <xdr:colOff>371475</xdr:colOff>
      <xdr:row>22</xdr:row>
      <xdr:rowOff>142875</xdr:rowOff>
    </xdr:to>
    <xdr:sp macro="" textlink="">
      <xdr:nvSpPr>
        <xdr:cNvPr id="2163" name="Line 28"/>
        <xdr:cNvSpPr>
          <a:spLocks noChangeShapeType="1"/>
        </xdr:cNvSpPr>
      </xdr:nvSpPr>
      <xdr:spPr bwMode="auto">
        <a:xfrm flipV="1">
          <a:off x="4705350" y="8915400"/>
          <a:ext cx="0" cy="180975"/>
        </a:xfrm>
        <a:prstGeom prst="line">
          <a:avLst/>
        </a:prstGeom>
        <a:noFill/>
        <a:ln w="9525">
          <a:solidFill>
            <a:srgbClr val="000000"/>
          </a:solidFill>
          <a:round/>
          <a:headEnd/>
          <a:tailEnd/>
        </a:ln>
      </xdr:spPr>
    </xdr:sp>
    <xdr:clientData/>
  </xdr:twoCellAnchor>
  <xdr:twoCellAnchor>
    <xdr:from>
      <xdr:col>9</xdr:col>
      <xdr:colOff>371475</xdr:colOff>
      <xdr:row>21</xdr:row>
      <xdr:rowOff>266700</xdr:rowOff>
    </xdr:from>
    <xdr:to>
      <xdr:col>9</xdr:col>
      <xdr:colOff>371475</xdr:colOff>
      <xdr:row>22</xdr:row>
      <xdr:rowOff>76200</xdr:rowOff>
    </xdr:to>
    <xdr:sp macro="" textlink="">
      <xdr:nvSpPr>
        <xdr:cNvPr id="2164" name="Line 29"/>
        <xdr:cNvSpPr>
          <a:spLocks noChangeShapeType="1"/>
        </xdr:cNvSpPr>
      </xdr:nvSpPr>
      <xdr:spPr bwMode="auto">
        <a:xfrm flipH="1">
          <a:off x="5400675" y="8896350"/>
          <a:ext cx="0" cy="13335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238125</xdr:colOff>
      <xdr:row>2</xdr:row>
      <xdr:rowOff>0</xdr:rowOff>
    </xdr:to>
    <xdr:pic>
      <xdr:nvPicPr>
        <xdr:cNvPr id="9239"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14325"/>
          <a:ext cx="1724025"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1</xdr:row>
      <xdr:rowOff>47625</xdr:rowOff>
    </xdr:from>
    <xdr:to>
      <xdr:col>3</xdr:col>
      <xdr:colOff>76200</xdr:colOff>
      <xdr:row>1</xdr:row>
      <xdr:rowOff>666750</xdr:rowOff>
    </xdr:to>
    <xdr:pic>
      <xdr:nvPicPr>
        <xdr:cNvPr id="8360"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6225"/>
          <a:ext cx="1514475" cy="619125"/>
        </a:xfrm>
        <a:prstGeom prst="rect">
          <a:avLst/>
        </a:prstGeom>
        <a:noFill/>
        <a:ln w="9525">
          <a:noFill/>
          <a:miter lim="800000"/>
          <a:headEnd/>
          <a:tailEnd/>
        </a:ln>
      </xdr:spPr>
    </xdr:pic>
    <xdr:clientData/>
  </xdr:twoCellAnchor>
  <xdr:twoCellAnchor editAs="oneCell">
    <xdr:from>
      <xdr:col>2</xdr:col>
      <xdr:colOff>19050</xdr:colOff>
      <xdr:row>1</xdr:row>
      <xdr:rowOff>85725</xdr:rowOff>
    </xdr:from>
    <xdr:to>
      <xdr:col>4</xdr:col>
      <xdr:colOff>190500</xdr:colOff>
      <xdr:row>2</xdr:row>
      <xdr:rowOff>0</xdr:rowOff>
    </xdr:to>
    <xdr:pic>
      <xdr:nvPicPr>
        <xdr:cNvPr id="8361" name="siteLogo" descr="SEI 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314325"/>
          <a:ext cx="1724025" cy="619125"/>
        </a:xfrm>
        <a:prstGeom prst="rect">
          <a:avLst/>
        </a:prstGeom>
        <a:noFill/>
        <a:ln w="9525">
          <a:noFill/>
          <a:miter lim="800000"/>
          <a:headEnd/>
          <a:tailEnd/>
        </a:ln>
      </xdr:spPr>
    </xdr:pic>
    <xdr:clientData/>
  </xdr:twoCellAnchor>
  <xdr:twoCellAnchor>
    <xdr:from>
      <xdr:col>4</xdr:col>
      <xdr:colOff>390525</xdr:colOff>
      <xdr:row>25</xdr:row>
      <xdr:rowOff>133350</xdr:rowOff>
    </xdr:from>
    <xdr:to>
      <xdr:col>6</xdr:col>
      <xdr:colOff>161925</xdr:colOff>
      <xdr:row>25</xdr:row>
      <xdr:rowOff>133350</xdr:rowOff>
    </xdr:to>
    <xdr:sp macro="" textlink="">
      <xdr:nvSpPr>
        <xdr:cNvPr id="8362" name="Line 7"/>
        <xdr:cNvSpPr>
          <a:spLocks noChangeShapeType="1"/>
        </xdr:cNvSpPr>
      </xdr:nvSpPr>
      <xdr:spPr bwMode="auto">
        <a:xfrm>
          <a:off x="2114550" y="9001125"/>
          <a:ext cx="1085850" cy="0"/>
        </a:xfrm>
        <a:prstGeom prst="line">
          <a:avLst/>
        </a:prstGeom>
        <a:noFill/>
        <a:ln w="9525">
          <a:solidFill>
            <a:srgbClr val="000000"/>
          </a:solidFill>
          <a:round/>
          <a:headEnd/>
          <a:tailEnd type="triangle" w="med" len="med"/>
        </a:ln>
      </xdr:spPr>
    </xdr:sp>
    <xdr:clientData/>
  </xdr:twoCellAnchor>
  <xdr:twoCellAnchor>
    <xdr:from>
      <xdr:col>4</xdr:col>
      <xdr:colOff>381000</xdr:colOff>
      <xdr:row>24</xdr:row>
      <xdr:rowOff>228600</xdr:rowOff>
    </xdr:from>
    <xdr:to>
      <xdr:col>4</xdr:col>
      <xdr:colOff>381000</xdr:colOff>
      <xdr:row>25</xdr:row>
      <xdr:rowOff>133350</xdr:rowOff>
    </xdr:to>
    <xdr:sp macro="" textlink="">
      <xdr:nvSpPr>
        <xdr:cNvPr id="8363" name="Line 8"/>
        <xdr:cNvSpPr>
          <a:spLocks noChangeShapeType="1"/>
        </xdr:cNvSpPr>
      </xdr:nvSpPr>
      <xdr:spPr bwMode="auto">
        <a:xfrm flipV="1">
          <a:off x="2105025" y="8820150"/>
          <a:ext cx="0" cy="180975"/>
        </a:xfrm>
        <a:prstGeom prst="line">
          <a:avLst/>
        </a:prstGeom>
        <a:noFill/>
        <a:ln w="9525">
          <a:solidFill>
            <a:srgbClr val="000000"/>
          </a:solidFill>
          <a:round/>
          <a:headEnd/>
          <a:tailEnd/>
        </a:ln>
      </xdr:spPr>
    </xdr:sp>
    <xdr:clientData/>
  </xdr:twoCellAnchor>
  <xdr:twoCellAnchor>
    <xdr:from>
      <xdr:col>5</xdr:col>
      <xdr:colOff>381000</xdr:colOff>
      <xdr:row>24</xdr:row>
      <xdr:rowOff>228600</xdr:rowOff>
    </xdr:from>
    <xdr:to>
      <xdr:col>5</xdr:col>
      <xdr:colOff>381000</xdr:colOff>
      <xdr:row>25</xdr:row>
      <xdr:rowOff>133350</xdr:rowOff>
    </xdr:to>
    <xdr:sp macro="" textlink="">
      <xdr:nvSpPr>
        <xdr:cNvPr id="8364" name="Line 9"/>
        <xdr:cNvSpPr>
          <a:spLocks noChangeShapeType="1"/>
        </xdr:cNvSpPr>
      </xdr:nvSpPr>
      <xdr:spPr bwMode="auto">
        <a:xfrm flipV="1">
          <a:off x="2762250" y="8820150"/>
          <a:ext cx="0" cy="180975"/>
        </a:xfrm>
        <a:prstGeom prst="line">
          <a:avLst/>
        </a:prstGeom>
        <a:noFill/>
        <a:ln w="9525">
          <a:solidFill>
            <a:srgbClr val="000000"/>
          </a:solidFill>
          <a:round/>
          <a:headEnd/>
          <a:tailEnd/>
        </a:ln>
      </xdr:spPr>
    </xdr:sp>
    <xdr:clientData/>
  </xdr:twoCellAnchor>
  <xdr:twoCellAnchor>
    <xdr:from>
      <xdr:col>6</xdr:col>
      <xdr:colOff>419100</xdr:colOff>
      <xdr:row>24</xdr:row>
      <xdr:rowOff>209550</xdr:rowOff>
    </xdr:from>
    <xdr:to>
      <xdr:col>6</xdr:col>
      <xdr:colOff>419100</xdr:colOff>
      <xdr:row>25</xdr:row>
      <xdr:rowOff>66675</xdr:rowOff>
    </xdr:to>
    <xdr:sp macro="" textlink="">
      <xdr:nvSpPr>
        <xdr:cNvPr id="8365" name="Line 10"/>
        <xdr:cNvSpPr>
          <a:spLocks noChangeShapeType="1"/>
        </xdr:cNvSpPr>
      </xdr:nvSpPr>
      <xdr:spPr bwMode="auto">
        <a:xfrm flipH="1">
          <a:off x="3457575" y="8801100"/>
          <a:ext cx="0" cy="133350"/>
        </a:xfrm>
        <a:prstGeom prst="line">
          <a:avLst/>
        </a:prstGeom>
        <a:noFill/>
        <a:ln w="9525">
          <a:solidFill>
            <a:srgbClr val="000000"/>
          </a:solidFill>
          <a:round/>
          <a:headEnd/>
          <a:tailEnd type="triangle" w="med" len="med"/>
        </a:ln>
      </xdr:spPr>
    </xdr:sp>
    <xdr:clientData/>
  </xdr:twoCellAnchor>
  <xdr:twoCellAnchor>
    <xdr:from>
      <xdr:col>7</xdr:col>
      <xdr:colOff>447675</xdr:colOff>
      <xdr:row>25</xdr:row>
      <xdr:rowOff>133350</xdr:rowOff>
    </xdr:from>
    <xdr:to>
      <xdr:col>9</xdr:col>
      <xdr:colOff>28575</xdr:colOff>
      <xdr:row>25</xdr:row>
      <xdr:rowOff>133350</xdr:rowOff>
    </xdr:to>
    <xdr:sp macro="" textlink="">
      <xdr:nvSpPr>
        <xdr:cNvPr id="8366" name="Line 11"/>
        <xdr:cNvSpPr>
          <a:spLocks noChangeShapeType="1"/>
        </xdr:cNvSpPr>
      </xdr:nvSpPr>
      <xdr:spPr bwMode="auto">
        <a:xfrm>
          <a:off x="4143375" y="9001125"/>
          <a:ext cx="933450" cy="0"/>
        </a:xfrm>
        <a:prstGeom prst="line">
          <a:avLst/>
        </a:prstGeom>
        <a:noFill/>
        <a:ln w="9525">
          <a:solidFill>
            <a:srgbClr val="000000"/>
          </a:solidFill>
          <a:round/>
          <a:headEnd/>
          <a:tailEnd type="triangle" w="med" len="med"/>
        </a:ln>
      </xdr:spPr>
    </xdr:sp>
    <xdr:clientData/>
  </xdr:twoCellAnchor>
  <xdr:twoCellAnchor>
    <xdr:from>
      <xdr:col>7</xdr:col>
      <xdr:colOff>438150</xdr:colOff>
      <xdr:row>24</xdr:row>
      <xdr:rowOff>228600</xdr:rowOff>
    </xdr:from>
    <xdr:to>
      <xdr:col>7</xdr:col>
      <xdr:colOff>438150</xdr:colOff>
      <xdr:row>25</xdr:row>
      <xdr:rowOff>133350</xdr:rowOff>
    </xdr:to>
    <xdr:sp macro="" textlink="">
      <xdr:nvSpPr>
        <xdr:cNvPr id="8367" name="Line 12"/>
        <xdr:cNvSpPr>
          <a:spLocks noChangeShapeType="1"/>
        </xdr:cNvSpPr>
      </xdr:nvSpPr>
      <xdr:spPr bwMode="auto">
        <a:xfrm flipV="1">
          <a:off x="4133850" y="8820150"/>
          <a:ext cx="0" cy="180975"/>
        </a:xfrm>
        <a:prstGeom prst="line">
          <a:avLst/>
        </a:prstGeom>
        <a:noFill/>
        <a:ln w="9525">
          <a:solidFill>
            <a:srgbClr val="000000"/>
          </a:solidFill>
          <a:round/>
          <a:headEnd/>
          <a:tailEnd/>
        </a:ln>
      </xdr:spPr>
    </xdr:sp>
    <xdr:clientData/>
  </xdr:twoCellAnchor>
  <xdr:twoCellAnchor>
    <xdr:from>
      <xdr:col>8</xdr:col>
      <xdr:colOff>285750</xdr:colOff>
      <xdr:row>24</xdr:row>
      <xdr:rowOff>228600</xdr:rowOff>
    </xdr:from>
    <xdr:to>
      <xdr:col>8</xdr:col>
      <xdr:colOff>285750</xdr:colOff>
      <xdr:row>25</xdr:row>
      <xdr:rowOff>133350</xdr:rowOff>
    </xdr:to>
    <xdr:sp macro="" textlink="">
      <xdr:nvSpPr>
        <xdr:cNvPr id="8368" name="Line 13"/>
        <xdr:cNvSpPr>
          <a:spLocks noChangeShapeType="1"/>
        </xdr:cNvSpPr>
      </xdr:nvSpPr>
      <xdr:spPr bwMode="auto">
        <a:xfrm flipV="1">
          <a:off x="4638675" y="8820150"/>
          <a:ext cx="0" cy="180975"/>
        </a:xfrm>
        <a:prstGeom prst="line">
          <a:avLst/>
        </a:prstGeom>
        <a:noFill/>
        <a:ln w="9525">
          <a:solidFill>
            <a:srgbClr val="000000"/>
          </a:solidFill>
          <a:round/>
          <a:headEnd/>
          <a:tailEnd/>
        </a:ln>
      </xdr:spPr>
    </xdr:sp>
    <xdr:clientData/>
  </xdr:twoCellAnchor>
  <xdr:twoCellAnchor>
    <xdr:from>
      <xdr:col>9</xdr:col>
      <xdr:colOff>285750</xdr:colOff>
      <xdr:row>24</xdr:row>
      <xdr:rowOff>209550</xdr:rowOff>
    </xdr:from>
    <xdr:to>
      <xdr:col>9</xdr:col>
      <xdr:colOff>285750</xdr:colOff>
      <xdr:row>25</xdr:row>
      <xdr:rowOff>66675</xdr:rowOff>
    </xdr:to>
    <xdr:sp macro="" textlink="">
      <xdr:nvSpPr>
        <xdr:cNvPr id="8369" name="Line 14"/>
        <xdr:cNvSpPr>
          <a:spLocks noChangeShapeType="1"/>
        </xdr:cNvSpPr>
      </xdr:nvSpPr>
      <xdr:spPr bwMode="auto">
        <a:xfrm flipH="1">
          <a:off x="5334000" y="8801100"/>
          <a:ext cx="0" cy="133350"/>
        </a:xfrm>
        <a:prstGeom prst="line">
          <a:avLst/>
        </a:prstGeom>
        <a:noFill/>
        <a:ln w="9525">
          <a:solidFill>
            <a:srgbClr val="000000"/>
          </a:solidFill>
          <a:round/>
          <a:headEnd/>
          <a:tailEnd type="triangle" w="med" len="med"/>
        </a:ln>
      </xdr:spPr>
    </xdr:sp>
    <xdr:clientData/>
  </xdr:twoCellAnchor>
  <xdr:twoCellAnchor>
    <xdr:from>
      <xdr:col>4</xdr:col>
      <xdr:colOff>390525</xdr:colOff>
      <xdr:row>25</xdr:row>
      <xdr:rowOff>123825</xdr:rowOff>
    </xdr:from>
    <xdr:to>
      <xdr:col>6</xdr:col>
      <xdr:colOff>161925</xdr:colOff>
      <xdr:row>25</xdr:row>
      <xdr:rowOff>123825</xdr:rowOff>
    </xdr:to>
    <xdr:sp macro="" textlink="">
      <xdr:nvSpPr>
        <xdr:cNvPr id="8370" name="Line 15"/>
        <xdr:cNvSpPr>
          <a:spLocks noChangeShapeType="1"/>
        </xdr:cNvSpPr>
      </xdr:nvSpPr>
      <xdr:spPr bwMode="auto">
        <a:xfrm>
          <a:off x="2114550" y="8991600"/>
          <a:ext cx="1085850" cy="0"/>
        </a:xfrm>
        <a:prstGeom prst="line">
          <a:avLst/>
        </a:prstGeom>
        <a:noFill/>
        <a:ln w="9525">
          <a:solidFill>
            <a:srgbClr val="000000"/>
          </a:solidFill>
          <a:round/>
          <a:headEnd/>
          <a:tailEnd type="triangle" w="med" len="med"/>
        </a:ln>
      </xdr:spPr>
    </xdr:sp>
    <xdr:clientData/>
  </xdr:twoCellAnchor>
  <xdr:twoCellAnchor>
    <xdr:from>
      <xdr:col>4</xdr:col>
      <xdr:colOff>381000</xdr:colOff>
      <xdr:row>24</xdr:row>
      <xdr:rowOff>219075</xdr:rowOff>
    </xdr:from>
    <xdr:to>
      <xdr:col>4</xdr:col>
      <xdr:colOff>381000</xdr:colOff>
      <xdr:row>25</xdr:row>
      <xdr:rowOff>123825</xdr:rowOff>
    </xdr:to>
    <xdr:sp macro="" textlink="">
      <xdr:nvSpPr>
        <xdr:cNvPr id="8371" name="Line 16"/>
        <xdr:cNvSpPr>
          <a:spLocks noChangeShapeType="1"/>
        </xdr:cNvSpPr>
      </xdr:nvSpPr>
      <xdr:spPr bwMode="auto">
        <a:xfrm flipV="1">
          <a:off x="2105025" y="8810625"/>
          <a:ext cx="0" cy="180975"/>
        </a:xfrm>
        <a:prstGeom prst="line">
          <a:avLst/>
        </a:prstGeom>
        <a:noFill/>
        <a:ln w="9525">
          <a:solidFill>
            <a:srgbClr val="000000"/>
          </a:solidFill>
          <a:round/>
          <a:headEnd/>
          <a:tailEnd/>
        </a:ln>
      </xdr:spPr>
    </xdr:sp>
    <xdr:clientData/>
  </xdr:twoCellAnchor>
  <xdr:twoCellAnchor>
    <xdr:from>
      <xdr:col>5</xdr:col>
      <xdr:colOff>381000</xdr:colOff>
      <xdr:row>24</xdr:row>
      <xdr:rowOff>219075</xdr:rowOff>
    </xdr:from>
    <xdr:to>
      <xdr:col>5</xdr:col>
      <xdr:colOff>381000</xdr:colOff>
      <xdr:row>25</xdr:row>
      <xdr:rowOff>123825</xdr:rowOff>
    </xdr:to>
    <xdr:sp macro="" textlink="">
      <xdr:nvSpPr>
        <xdr:cNvPr id="8372" name="Line 17"/>
        <xdr:cNvSpPr>
          <a:spLocks noChangeShapeType="1"/>
        </xdr:cNvSpPr>
      </xdr:nvSpPr>
      <xdr:spPr bwMode="auto">
        <a:xfrm flipV="1">
          <a:off x="2762250" y="8810625"/>
          <a:ext cx="0" cy="180975"/>
        </a:xfrm>
        <a:prstGeom prst="line">
          <a:avLst/>
        </a:prstGeom>
        <a:noFill/>
        <a:ln w="9525">
          <a:solidFill>
            <a:srgbClr val="000000"/>
          </a:solidFill>
          <a:round/>
          <a:headEnd/>
          <a:tailEnd/>
        </a:ln>
      </xdr:spPr>
    </xdr:sp>
    <xdr:clientData/>
  </xdr:twoCellAnchor>
  <xdr:twoCellAnchor>
    <xdr:from>
      <xdr:col>6</xdr:col>
      <xdr:colOff>419100</xdr:colOff>
      <xdr:row>24</xdr:row>
      <xdr:rowOff>200025</xdr:rowOff>
    </xdr:from>
    <xdr:to>
      <xdr:col>6</xdr:col>
      <xdr:colOff>419100</xdr:colOff>
      <xdr:row>25</xdr:row>
      <xdr:rowOff>57150</xdr:rowOff>
    </xdr:to>
    <xdr:sp macro="" textlink="">
      <xdr:nvSpPr>
        <xdr:cNvPr id="8373" name="Line 18"/>
        <xdr:cNvSpPr>
          <a:spLocks noChangeShapeType="1"/>
        </xdr:cNvSpPr>
      </xdr:nvSpPr>
      <xdr:spPr bwMode="auto">
        <a:xfrm flipH="1">
          <a:off x="3457575" y="8791575"/>
          <a:ext cx="0" cy="133350"/>
        </a:xfrm>
        <a:prstGeom prst="line">
          <a:avLst/>
        </a:prstGeom>
        <a:noFill/>
        <a:ln w="9525">
          <a:solidFill>
            <a:srgbClr val="000000"/>
          </a:solidFill>
          <a:round/>
          <a:headEnd/>
          <a:tailEnd type="triangle" w="med" len="med"/>
        </a:ln>
      </xdr:spPr>
    </xdr:sp>
    <xdr:clientData/>
  </xdr:twoCellAnchor>
  <xdr:twoCellAnchor>
    <xdr:from>
      <xdr:col>7</xdr:col>
      <xdr:colOff>447675</xdr:colOff>
      <xdr:row>25</xdr:row>
      <xdr:rowOff>123825</xdr:rowOff>
    </xdr:from>
    <xdr:to>
      <xdr:col>9</xdr:col>
      <xdr:colOff>28575</xdr:colOff>
      <xdr:row>25</xdr:row>
      <xdr:rowOff>123825</xdr:rowOff>
    </xdr:to>
    <xdr:sp macro="" textlink="">
      <xdr:nvSpPr>
        <xdr:cNvPr id="8374" name="Line 19"/>
        <xdr:cNvSpPr>
          <a:spLocks noChangeShapeType="1"/>
        </xdr:cNvSpPr>
      </xdr:nvSpPr>
      <xdr:spPr bwMode="auto">
        <a:xfrm>
          <a:off x="4143375" y="8991600"/>
          <a:ext cx="933450" cy="0"/>
        </a:xfrm>
        <a:prstGeom prst="line">
          <a:avLst/>
        </a:prstGeom>
        <a:noFill/>
        <a:ln w="9525">
          <a:solidFill>
            <a:srgbClr val="000000"/>
          </a:solidFill>
          <a:round/>
          <a:headEnd/>
          <a:tailEnd type="triangle" w="med" len="med"/>
        </a:ln>
      </xdr:spPr>
    </xdr:sp>
    <xdr:clientData/>
  </xdr:twoCellAnchor>
  <xdr:twoCellAnchor>
    <xdr:from>
      <xdr:col>7</xdr:col>
      <xdr:colOff>438150</xdr:colOff>
      <xdr:row>24</xdr:row>
      <xdr:rowOff>219075</xdr:rowOff>
    </xdr:from>
    <xdr:to>
      <xdr:col>7</xdr:col>
      <xdr:colOff>438150</xdr:colOff>
      <xdr:row>25</xdr:row>
      <xdr:rowOff>123825</xdr:rowOff>
    </xdr:to>
    <xdr:sp macro="" textlink="">
      <xdr:nvSpPr>
        <xdr:cNvPr id="8375" name="Line 20"/>
        <xdr:cNvSpPr>
          <a:spLocks noChangeShapeType="1"/>
        </xdr:cNvSpPr>
      </xdr:nvSpPr>
      <xdr:spPr bwMode="auto">
        <a:xfrm flipV="1">
          <a:off x="4133850" y="8810625"/>
          <a:ext cx="0" cy="180975"/>
        </a:xfrm>
        <a:prstGeom prst="line">
          <a:avLst/>
        </a:prstGeom>
        <a:noFill/>
        <a:ln w="9525">
          <a:solidFill>
            <a:srgbClr val="000000"/>
          </a:solidFill>
          <a:round/>
          <a:headEnd/>
          <a:tailEnd/>
        </a:ln>
      </xdr:spPr>
    </xdr:sp>
    <xdr:clientData/>
  </xdr:twoCellAnchor>
  <xdr:twoCellAnchor>
    <xdr:from>
      <xdr:col>8</xdr:col>
      <xdr:colOff>285750</xdr:colOff>
      <xdr:row>24</xdr:row>
      <xdr:rowOff>219075</xdr:rowOff>
    </xdr:from>
    <xdr:to>
      <xdr:col>8</xdr:col>
      <xdr:colOff>285750</xdr:colOff>
      <xdr:row>25</xdr:row>
      <xdr:rowOff>123825</xdr:rowOff>
    </xdr:to>
    <xdr:sp macro="" textlink="">
      <xdr:nvSpPr>
        <xdr:cNvPr id="8376" name="Line 21"/>
        <xdr:cNvSpPr>
          <a:spLocks noChangeShapeType="1"/>
        </xdr:cNvSpPr>
      </xdr:nvSpPr>
      <xdr:spPr bwMode="auto">
        <a:xfrm flipV="1">
          <a:off x="4638675" y="8810625"/>
          <a:ext cx="0" cy="180975"/>
        </a:xfrm>
        <a:prstGeom prst="line">
          <a:avLst/>
        </a:prstGeom>
        <a:noFill/>
        <a:ln w="9525">
          <a:solidFill>
            <a:srgbClr val="000000"/>
          </a:solidFill>
          <a:round/>
          <a:headEnd/>
          <a:tailEnd/>
        </a:ln>
      </xdr:spPr>
    </xdr:sp>
    <xdr:clientData/>
  </xdr:twoCellAnchor>
  <xdr:twoCellAnchor>
    <xdr:from>
      <xdr:col>9</xdr:col>
      <xdr:colOff>285750</xdr:colOff>
      <xdr:row>24</xdr:row>
      <xdr:rowOff>200025</xdr:rowOff>
    </xdr:from>
    <xdr:to>
      <xdr:col>9</xdr:col>
      <xdr:colOff>285750</xdr:colOff>
      <xdr:row>25</xdr:row>
      <xdr:rowOff>57150</xdr:rowOff>
    </xdr:to>
    <xdr:sp macro="" textlink="">
      <xdr:nvSpPr>
        <xdr:cNvPr id="8377" name="Line 22"/>
        <xdr:cNvSpPr>
          <a:spLocks noChangeShapeType="1"/>
        </xdr:cNvSpPr>
      </xdr:nvSpPr>
      <xdr:spPr bwMode="auto">
        <a:xfrm flipH="1">
          <a:off x="5334000" y="8791575"/>
          <a:ext cx="0" cy="13335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1</xdr:row>
      <xdr:rowOff>47625</xdr:rowOff>
    </xdr:from>
    <xdr:to>
      <xdr:col>3</xdr:col>
      <xdr:colOff>85725</xdr:colOff>
      <xdr:row>1</xdr:row>
      <xdr:rowOff>666750</xdr:rowOff>
    </xdr:to>
    <xdr:pic>
      <xdr:nvPicPr>
        <xdr:cNvPr id="5295"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6225"/>
          <a:ext cx="1514475" cy="619125"/>
        </a:xfrm>
        <a:prstGeom prst="rect">
          <a:avLst/>
        </a:prstGeom>
        <a:noFill/>
        <a:ln w="9525">
          <a:noFill/>
          <a:miter lim="800000"/>
          <a:headEnd/>
          <a:tailEnd/>
        </a:ln>
      </xdr:spPr>
    </xdr:pic>
    <xdr:clientData/>
  </xdr:twoCellAnchor>
  <xdr:twoCellAnchor editAs="oneCell">
    <xdr:from>
      <xdr:col>2</xdr:col>
      <xdr:colOff>19050</xdr:colOff>
      <xdr:row>1</xdr:row>
      <xdr:rowOff>47625</xdr:rowOff>
    </xdr:from>
    <xdr:to>
      <xdr:col>3</xdr:col>
      <xdr:colOff>85725</xdr:colOff>
      <xdr:row>1</xdr:row>
      <xdr:rowOff>666750</xdr:rowOff>
    </xdr:to>
    <xdr:pic>
      <xdr:nvPicPr>
        <xdr:cNvPr id="5296"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6225"/>
          <a:ext cx="1514475" cy="619125"/>
        </a:xfrm>
        <a:prstGeom prst="rect">
          <a:avLst/>
        </a:prstGeom>
        <a:noFill/>
        <a:ln w="9525">
          <a:noFill/>
          <a:miter lim="800000"/>
          <a:headEnd/>
          <a:tailEnd/>
        </a:ln>
      </xdr:spPr>
    </xdr:pic>
    <xdr:clientData/>
  </xdr:twoCellAnchor>
  <xdr:twoCellAnchor editAs="oneCell">
    <xdr:from>
      <xdr:col>2</xdr:col>
      <xdr:colOff>19050</xdr:colOff>
      <xdr:row>1</xdr:row>
      <xdr:rowOff>85725</xdr:rowOff>
    </xdr:from>
    <xdr:to>
      <xdr:col>4</xdr:col>
      <xdr:colOff>200025</xdr:colOff>
      <xdr:row>2</xdr:row>
      <xdr:rowOff>0</xdr:rowOff>
    </xdr:to>
    <xdr:pic>
      <xdr:nvPicPr>
        <xdr:cNvPr id="5297" name="siteLogo" descr="SEI 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314325"/>
          <a:ext cx="1724025" cy="619125"/>
        </a:xfrm>
        <a:prstGeom prst="rect">
          <a:avLst/>
        </a:prstGeom>
        <a:noFill/>
        <a:ln w="9525">
          <a:noFill/>
          <a:miter lim="800000"/>
          <a:headEnd/>
          <a:tailEnd/>
        </a:ln>
      </xdr:spPr>
    </xdr:pic>
    <xdr:clientData/>
  </xdr:twoCellAnchor>
  <xdr:twoCellAnchor>
    <xdr:from>
      <xdr:col>4</xdr:col>
      <xdr:colOff>390525</xdr:colOff>
      <xdr:row>26</xdr:row>
      <xdr:rowOff>133350</xdr:rowOff>
    </xdr:from>
    <xdr:to>
      <xdr:col>6</xdr:col>
      <xdr:colOff>161925</xdr:colOff>
      <xdr:row>26</xdr:row>
      <xdr:rowOff>133350</xdr:rowOff>
    </xdr:to>
    <xdr:sp macro="" textlink="">
      <xdr:nvSpPr>
        <xdr:cNvPr id="5298" name="Line 7"/>
        <xdr:cNvSpPr>
          <a:spLocks noChangeShapeType="1"/>
        </xdr:cNvSpPr>
      </xdr:nvSpPr>
      <xdr:spPr bwMode="auto">
        <a:xfrm>
          <a:off x="2105025" y="9001125"/>
          <a:ext cx="1085850" cy="0"/>
        </a:xfrm>
        <a:prstGeom prst="line">
          <a:avLst/>
        </a:prstGeom>
        <a:noFill/>
        <a:ln w="9525">
          <a:solidFill>
            <a:srgbClr val="000000"/>
          </a:solidFill>
          <a:round/>
          <a:headEnd/>
          <a:tailEnd type="triangle" w="med" len="med"/>
        </a:ln>
      </xdr:spPr>
    </xdr:sp>
    <xdr:clientData/>
  </xdr:twoCellAnchor>
  <xdr:twoCellAnchor>
    <xdr:from>
      <xdr:col>4</xdr:col>
      <xdr:colOff>381000</xdr:colOff>
      <xdr:row>25</xdr:row>
      <xdr:rowOff>247650</xdr:rowOff>
    </xdr:from>
    <xdr:to>
      <xdr:col>4</xdr:col>
      <xdr:colOff>381000</xdr:colOff>
      <xdr:row>26</xdr:row>
      <xdr:rowOff>133350</xdr:rowOff>
    </xdr:to>
    <xdr:sp macro="" textlink="">
      <xdr:nvSpPr>
        <xdr:cNvPr id="5299" name="Line 8"/>
        <xdr:cNvSpPr>
          <a:spLocks noChangeShapeType="1"/>
        </xdr:cNvSpPr>
      </xdr:nvSpPr>
      <xdr:spPr bwMode="auto">
        <a:xfrm flipV="1">
          <a:off x="2095500" y="8820150"/>
          <a:ext cx="0" cy="180975"/>
        </a:xfrm>
        <a:prstGeom prst="line">
          <a:avLst/>
        </a:prstGeom>
        <a:noFill/>
        <a:ln w="9525">
          <a:solidFill>
            <a:srgbClr val="000000"/>
          </a:solidFill>
          <a:round/>
          <a:headEnd/>
          <a:tailEnd/>
        </a:ln>
      </xdr:spPr>
    </xdr:sp>
    <xdr:clientData/>
  </xdr:twoCellAnchor>
  <xdr:twoCellAnchor>
    <xdr:from>
      <xdr:col>5</xdr:col>
      <xdr:colOff>381000</xdr:colOff>
      <xdr:row>25</xdr:row>
      <xdr:rowOff>247650</xdr:rowOff>
    </xdr:from>
    <xdr:to>
      <xdr:col>5</xdr:col>
      <xdr:colOff>381000</xdr:colOff>
      <xdr:row>26</xdr:row>
      <xdr:rowOff>133350</xdr:rowOff>
    </xdr:to>
    <xdr:sp macro="" textlink="">
      <xdr:nvSpPr>
        <xdr:cNvPr id="5300" name="Line 9"/>
        <xdr:cNvSpPr>
          <a:spLocks noChangeShapeType="1"/>
        </xdr:cNvSpPr>
      </xdr:nvSpPr>
      <xdr:spPr bwMode="auto">
        <a:xfrm flipV="1">
          <a:off x="2752725" y="8820150"/>
          <a:ext cx="0" cy="180975"/>
        </a:xfrm>
        <a:prstGeom prst="line">
          <a:avLst/>
        </a:prstGeom>
        <a:noFill/>
        <a:ln w="9525">
          <a:solidFill>
            <a:srgbClr val="000000"/>
          </a:solidFill>
          <a:round/>
          <a:headEnd/>
          <a:tailEnd/>
        </a:ln>
      </xdr:spPr>
    </xdr:sp>
    <xdr:clientData/>
  </xdr:twoCellAnchor>
  <xdr:twoCellAnchor>
    <xdr:from>
      <xdr:col>6</xdr:col>
      <xdr:colOff>419100</xdr:colOff>
      <xdr:row>25</xdr:row>
      <xdr:rowOff>228600</xdr:rowOff>
    </xdr:from>
    <xdr:to>
      <xdr:col>6</xdr:col>
      <xdr:colOff>419100</xdr:colOff>
      <xdr:row>26</xdr:row>
      <xdr:rowOff>66675</xdr:rowOff>
    </xdr:to>
    <xdr:sp macro="" textlink="">
      <xdr:nvSpPr>
        <xdr:cNvPr id="5301" name="Line 10"/>
        <xdr:cNvSpPr>
          <a:spLocks noChangeShapeType="1"/>
        </xdr:cNvSpPr>
      </xdr:nvSpPr>
      <xdr:spPr bwMode="auto">
        <a:xfrm flipH="1">
          <a:off x="3448050" y="8801100"/>
          <a:ext cx="0" cy="133350"/>
        </a:xfrm>
        <a:prstGeom prst="line">
          <a:avLst/>
        </a:prstGeom>
        <a:noFill/>
        <a:ln w="9525">
          <a:solidFill>
            <a:srgbClr val="000000"/>
          </a:solidFill>
          <a:round/>
          <a:headEnd/>
          <a:tailEnd type="triangle" w="med" len="med"/>
        </a:ln>
      </xdr:spPr>
    </xdr:sp>
    <xdr:clientData/>
  </xdr:twoCellAnchor>
  <xdr:twoCellAnchor>
    <xdr:from>
      <xdr:col>7</xdr:col>
      <xdr:colOff>447675</xdr:colOff>
      <xdr:row>26</xdr:row>
      <xdr:rowOff>133350</xdr:rowOff>
    </xdr:from>
    <xdr:to>
      <xdr:col>9</xdr:col>
      <xdr:colOff>28575</xdr:colOff>
      <xdr:row>26</xdr:row>
      <xdr:rowOff>133350</xdr:rowOff>
    </xdr:to>
    <xdr:sp macro="" textlink="">
      <xdr:nvSpPr>
        <xdr:cNvPr id="5302" name="Line 11"/>
        <xdr:cNvSpPr>
          <a:spLocks noChangeShapeType="1"/>
        </xdr:cNvSpPr>
      </xdr:nvSpPr>
      <xdr:spPr bwMode="auto">
        <a:xfrm>
          <a:off x="4133850" y="9001125"/>
          <a:ext cx="933450" cy="0"/>
        </a:xfrm>
        <a:prstGeom prst="line">
          <a:avLst/>
        </a:prstGeom>
        <a:noFill/>
        <a:ln w="9525">
          <a:solidFill>
            <a:srgbClr val="000000"/>
          </a:solidFill>
          <a:round/>
          <a:headEnd/>
          <a:tailEnd type="triangle" w="med" len="med"/>
        </a:ln>
      </xdr:spPr>
    </xdr:sp>
    <xdr:clientData/>
  </xdr:twoCellAnchor>
  <xdr:twoCellAnchor>
    <xdr:from>
      <xdr:col>7</xdr:col>
      <xdr:colOff>438150</xdr:colOff>
      <xdr:row>25</xdr:row>
      <xdr:rowOff>247650</xdr:rowOff>
    </xdr:from>
    <xdr:to>
      <xdr:col>7</xdr:col>
      <xdr:colOff>438150</xdr:colOff>
      <xdr:row>26</xdr:row>
      <xdr:rowOff>133350</xdr:rowOff>
    </xdr:to>
    <xdr:sp macro="" textlink="">
      <xdr:nvSpPr>
        <xdr:cNvPr id="5303" name="Line 12"/>
        <xdr:cNvSpPr>
          <a:spLocks noChangeShapeType="1"/>
        </xdr:cNvSpPr>
      </xdr:nvSpPr>
      <xdr:spPr bwMode="auto">
        <a:xfrm flipV="1">
          <a:off x="4124325" y="8820150"/>
          <a:ext cx="0" cy="180975"/>
        </a:xfrm>
        <a:prstGeom prst="line">
          <a:avLst/>
        </a:prstGeom>
        <a:noFill/>
        <a:ln w="9525">
          <a:solidFill>
            <a:srgbClr val="000000"/>
          </a:solidFill>
          <a:round/>
          <a:headEnd/>
          <a:tailEnd/>
        </a:ln>
      </xdr:spPr>
    </xdr:sp>
    <xdr:clientData/>
  </xdr:twoCellAnchor>
  <xdr:twoCellAnchor>
    <xdr:from>
      <xdr:col>8</xdr:col>
      <xdr:colOff>285750</xdr:colOff>
      <xdr:row>25</xdr:row>
      <xdr:rowOff>247650</xdr:rowOff>
    </xdr:from>
    <xdr:to>
      <xdr:col>8</xdr:col>
      <xdr:colOff>285750</xdr:colOff>
      <xdr:row>26</xdr:row>
      <xdr:rowOff>133350</xdr:rowOff>
    </xdr:to>
    <xdr:sp macro="" textlink="">
      <xdr:nvSpPr>
        <xdr:cNvPr id="5304" name="Line 13"/>
        <xdr:cNvSpPr>
          <a:spLocks noChangeShapeType="1"/>
        </xdr:cNvSpPr>
      </xdr:nvSpPr>
      <xdr:spPr bwMode="auto">
        <a:xfrm flipV="1">
          <a:off x="4629150" y="8820150"/>
          <a:ext cx="0" cy="180975"/>
        </a:xfrm>
        <a:prstGeom prst="line">
          <a:avLst/>
        </a:prstGeom>
        <a:noFill/>
        <a:ln w="9525">
          <a:solidFill>
            <a:srgbClr val="000000"/>
          </a:solidFill>
          <a:round/>
          <a:headEnd/>
          <a:tailEnd/>
        </a:ln>
      </xdr:spPr>
    </xdr:sp>
    <xdr:clientData/>
  </xdr:twoCellAnchor>
  <xdr:twoCellAnchor>
    <xdr:from>
      <xdr:col>9</xdr:col>
      <xdr:colOff>285750</xdr:colOff>
      <xdr:row>25</xdr:row>
      <xdr:rowOff>228600</xdr:rowOff>
    </xdr:from>
    <xdr:to>
      <xdr:col>9</xdr:col>
      <xdr:colOff>285750</xdr:colOff>
      <xdr:row>26</xdr:row>
      <xdr:rowOff>66675</xdr:rowOff>
    </xdr:to>
    <xdr:sp macro="" textlink="">
      <xdr:nvSpPr>
        <xdr:cNvPr id="5305" name="Line 14"/>
        <xdr:cNvSpPr>
          <a:spLocks noChangeShapeType="1"/>
        </xdr:cNvSpPr>
      </xdr:nvSpPr>
      <xdr:spPr bwMode="auto">
        <a:xfrm flipH="1">
          <a:off x="5324475" y="8801100"/>
          <a:ext cx="0" cy="133350"/>
        </a:xfrm>
        <a:prstGeom prst="line">
          <a:avLst/>
        </a:prstGeom>
        <a:noFill/>
        <a:ln w="9525">
          <a:solidFill>
            <a:srgbClr val="000000"/>
          </a:solidFill>
          <a:round/>
          <a:headEnd/>
          <a:tailEnd type="triangle" w="med" len="med"/>
        </a:ln>
      </xdr:spPr>
    </xdr:sp>
    <xdr:clientData/>
  </xdr:twoCellAnchor>
  <xdr:twoCellAnchor>
    <xdr:from>
      <xdr:col>4</xdr:col>
      <xdr:colOff>390525</xdr:colOff>
      <xdr:row>26</xdr:row>
      <xdr:rowOff>123825</xdr:rowOff>
    </xdr:from>
    <xdr:to>
      <xdr:col>6</xdr:col>
      <xdr:colOff>161925</xdr:colOff>
      <xdr:row>26</xdr:row>
      <xdr:rowOff>123825</xdr:rowOff>
    </xdr:to>
    <xdr:sp macro="" textlink="">
      <xdr:nvSpPr>
        <xdr:cNvPr id="5306" name="Line 15"/>
        <xdr:cNvSpPr>
          <a:spLocks noChangeShapeType="1"/>
        </xdr:cNvSpPr>
      </xdr:nvSpPr>
      <xdr:spPr bwMode="auto">
        <a:xfrm>
          <a:off x="2105025" y="8991600"/>
          <a:ext cx="1085850" cy="0"/>
        </a:xfrm>
        <a:prstGeom prst="line">
          <a:avLst/>
        </a:prstGeom>
        <a:noFill/>
        <a:ln w="9525">
          <a:solidFill>
            <a:srgbClr val="000000"/>
          </a:solidFill>
          <a:round/>
          <a:headEnd/>
          <a:tailEnd type="triangle" w="med" len="med"/>
        </a:ln>
      </xdr:spPr>
    </xdr:sp>
    <xdr:clientData/>
  </xdr:twoCellAnchor>
  <xdr:twoCellAnchor>
    <xdr:from>
      <xdr:col>4</xdr:col>
      <xdr:colOff>381000</xdr:colOff>
      <xdr:row>25</xdr:row>
      <xdr:rowOff>238125</xdr:rowOff>
    </xdr:from>
    <xdr:to>
      <xdr:col>4</xdr:col>
      <xdr:colOff>381000</xdr:colOff>
      <xdr:row>26</xdr:row>
      <xdr:rowOff>123825</xdr:rowOff>
    </xdr:to>
    <xdr:sp macro="" textlink="">
      <xdr:nvSpPr>
        <xdr:cNvPr id="5307" name="Line 16"/>
        <xdr:cNvSpPr>
          <a:spLocks noChangeShapeType="1"/>
        </xdr:cNvSpPr>
      </xdr:nvSpPr>
      <xdr:spPr bwMode="auto">
        <a:xfrm flipV="1">
          <a:off x="2095500" y="8810625"/>
          <a:ext cx="0" cy="180975"/>
        </a:xfrm>
        <a:prstGeom prst="line">
          <a:avLst/>
        </a:prstGeom>
        <a:noFill/>
        <a:ln w="9525">
          <a:solidFill>
            <a:srgbClr val="000000"/>
          </a:solidFill>
          <a:round/>
          <a:headEnd/>
          <a:tailEnd/>
        </a:ln>
      </xdr:spPr>
    </xdr:sp>
    <xdr:clientData/>
  </xdr:twoCellAnchor>
  <xdr:twoCellAnchor>
    <xdr:from>
      <xdr:col>5</xdr:col>
      <xdr:colOff>381000</xdr:colOff>
      <xdr:row>25</xdr:row>
      <xdr:rowOff>238125</xdr:rowOff>
    </xdr:from>
    <xdr:to>
      <xdr:col>5</xdr:col>
      <xdr:colOff>381000</xdr:colOff>
      <xdr:row>26</xdr:row>
      <xdr:rowOff>123825</xdr:rowOff>
    </xdr:to>
    <xdr:sp macro="" textlink="">
      <xdr:nvSpPr>
        <xdr:cNvPr id="5308" name="Line 17"/>
        <xdr:cNvSpPr>
          <a:spLocks noChangeShapeType="1"/>
        </xdr:cNvSpPr>
      </xdr:nvSpPr>
      <xdr:spPr bwMode="auto">
        <a:xfrm flipV="1">
          <a:off x="2752725" y="8810625"/>
          <a:ext cx="0" cy="180975"/>
        </a:xfrm>
        <a:prstGeom prst="line">
          <a:avLst/>
        </a:prstGeom>
        <a:noFill/>
        <a:ln w="9525">
          <a:solidFill>
            <a:srgbClr val="000000"/>
          </a:solidFill>
          <a:round/>
          <a:headEnd/>
          <a:tailEnd/>
        </a:ln>
      </xdr:spPr>
    </xdr:sp>
    <xdr:clientData/>
  </xdr:twoCellAnchor>
  <xdr:twoCellAnchor>
    <xdr:from>
      <xdr:col>6</xdr:col>
      <xdr:colOff>419100</xdr:colOff>
      <xdr:row>25</xdr:row>
      <xdr:rowOff>219075</xdr:rowOff>
    </xdr:from>
    <xdr:to>
      <xdr:col>6</xdr:col>
      <xdr:colOff>419100</xdr:colOff>
      <xdr:row>26</xdr:row>
      <xdr:rowOff>57150</xdr:rowOff>
    </xdr:to>
    <xdr:sp macro="" textlink="">
      <xdr:nvSpPr>
        <xdr:cNvPr id="5309" name="Line 18"/>
        <xdr:cNvSpPr>
          <a:spLocks noChangeShapeType="1"/>
        </xdr:cNvSpPr>
      </xdr:nvSpPr>
      <xdr:spPr bwMode="auto">
        <a:xfrm flipH="1">
          <a:off x="3448050" y="8791575"/>
          <a:ext cx="0" cy="133350"/>
        </a:xfrm>
        <a:prstGeom prst="line">
          <a:avLst/>
        </a:prstGeom>
        <a:noFill/>
        <a:ln w="9525">
          <a:solidFill>
            <a:srgbClr val="000000"/>
          </a:solidFill>
          <a:round/>
          <a:headEnd/>
          <a:tailEnd type="triangle" w="med" len="med"/>
        </a:ln>
      </xdr:spPr>
    </xdr:sp>
    <xdr:clientData/>
  </xdr:twoCellAnchor>
  <xdr:twoCellAnchor>
    <xdr:from>
      <xdr:col>7</xdr:col>
      <xdr:colOff>447675</xdr:colOff>
      <xdr:row>26</xdr:row>
      <xdr:rowOff>123825</xdr:rowOff>
    </xdr:from>
    <xdr:to>
      <xdr:col>9</xdr:col>
      <xdr:colOff>28575</xdr:colOff>
      <xdr:row>26</xdr:row>
      <xdr:rowOff>123825</xdr:rowOff>
    </xdr:to>
    <xdr:sp macro="" textlink="">
      <xdr:nvSpPr>
        <xdr:cNvPr id="5310" name="Line 19"/>
        <xdr:cNvSpPr>
          <a:spLocks noChangeShapeType="1"/>
        </xdr:cNvSpPr>
      </xdr:nvSpPr>
      <xdr:spPr bwMode="auto">
        <a:xfrm>
          <a:off x="4133850" y="8991600"/>
          <a:ext cx="933450" cy="0"/>
        </a:xfrm>
        <a:prstGeom prst="line">
          <a:avLst/>
        </a:prstGeom>
        <a:noFill/>
        <a:ln w="9525">
          <a:solidFill>
            <a:srgbClr val="000000"/>
          </a:solidFill>
          <a:round/>
          <a:headEnd/>
          <a:tailEnd type="triangle" w="med" len="med"/>
        </a:ln>
      </xdr:spPr>
    </xdr:sp>
    <xdr:clientData/>
  </xdr:twoCellAnchor>
  <xdr:twoCellAnchor>
    <xdr:from>
      <xdr:col>7</xdr:col>
      <xdr:colOff>438150</xdr:colOff>
      <xdr:row>25</xdr:row>
      <xdr:rowOff>238125</xdr:rowOff>
    </xdr:from>
    <xdr:to>
      <xdr:col>7</xdr:col>
      <xdr:colOff>438150</xdr:colOff>
      <xdr:row>26</xdr:row>
      <xdr:rowOff>123825</xdr:rowOff>
    </xdr:to>
    <xdr:sp macro="" textlink="">
      <xdr:nvSpPr>
        <xdr:cNvPr id="5311" name="Line 20"/>
        <xdr:cNvSpPr>
          <a:spLocks noChangeShapeType="1"/>
        </xdr:cNvSpPr>
      </xdr:nvSpPr>
      <xdr:spPr bwMode="auto">
        <a:xfrm flipV="1">
          <a:off x="4124325" y="8810625"/>
          <a:ext cx="0" cy="180975"/>
        </a:xfrm>
        <a:prstGeom prst="line">
          <a:avLst/>
        </a:prstGeom>
        <a:noFill/>
        <a:ln w="9525">
          <a:solidFill>
            <a:srgbClr val="000000"/>
          </a:solidFill>
          <a:round/>
          <a:headEnd/>
          <a:tailEnd/>
        </a:ln>
      </xdr:spPr>
    </xdr:sp>
    <xdr:clientData/>
  </xdr:twoCellAnchor>
  <xdr:twoCellAnchor>
    <xdr:from>
      <xdr:col>8</xdr:col>
      <xdr:colOff>285750</xdr:colOff>
      <xdr:row>25</xdr:row>
      <xdr:rowOff>238125</xdr:rowOff>
    </xdr:from>
    <xdr:to>
      <xdr:col>8</xdr:col>
      <xdr:colOff>285750</xdr:colOff>
      <xdr:row>26</xdr:row>
      <xdr:rowOff>123825</xdr:rowOff>
    </xdr:to>
    <xdr:sp macro="" textlink="">
      <xdr:nvSpPr>
        <xdr:cNvPr id="5312" name="Line 21"/>
        <xdr:cNvSpPr>
          <a:spLocks noChangeShapeType="1"/>
        </xdr:cNvSpPr>
      </xdr:nvSpPr>
      <xdr:spPr bwMode="auto">
        <a:xfrm flipV="1">
          <a:off x="4629150" y="8810625"/>
          <a:ext cx="0" cy="180975"/>
        </a:xfrm>
        <a:prstGeom prst="line">
          <a:avLst/>
        </a:prstGeom>
        <a:noFill/>
        <a:ln w="9525">
          <a:solidFill>
            <a:srgbClr val="000000"/>
          </a:solidFill>
          <a:round/>
          <a:headEnd/>
          <a:tailEnd/>
        </a:ln>
      </xdr:spPr>
    </xdr:sp>
    <xdr:clientData/>
  </xdr:twoCellAnchor>
  <xdr:twoCellAnchor>
    <xdr:from>
      <xdr:col>9</xdr:col>
      <xdr:colOff>285750</xdr:colOff>
      <xdr:row>25</xdr:row>
      <xdr:rowOff>219075</xdr:rowOff>
    </xdr:from>
    <xdr:to>
      <xdr:col>9</xdr:col>
      <xdr:colOff>285750</xdr:colOff>
      <xdr:row>26</xdr:row>
      <xdr:rowOff>57150</xdr:rowOff>
    </xdr:to>
    <xdr:sp macro="" textlink="">
      <xdr:nvSpPr>
        <xdr:cNvPr id="5313" name="Line 22"/>
        <xdr:cNvSpPr>
          <a:spLocks noChangeShapeType="1"/>
        </xdr:cNvSpPr>
      </xdr:nvSpPr>
      <xdr:spPr bwMode="auto">
        <a:xfrm flipH="1">
          <a:off x="5324475" y="8791575"/>
          <a:ext cx="0" cy="13335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533400</xdr:colOff>
      <xdr:row>1</xdr:row>
      <xdr:rowOff>704850</xdr:rowOff>
    </xdr:to>
    <xdr:pic>
      <xdr:nvPicPr>
        <xdr:cNvPr id="10268"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 y="314325"/>
          <a:ext cx="1724025" cy="619125"/>
        </a:xfrm>
        <a:prstGeom prst="rect">
          <a:avLst/>
        </a:prstGeom>
        <a:noFill/>
        <a:ln w="9525">
          <a:noFill/>
          <a:miter lim="800000"/>
          <a:headEnd/>
          <a:tailEnd/>
        </a:ln>
      </xdr:spPr>
    </xdr:pic>
    <xdr:clientData/>
  </xdr:twoCellAnchor>
  <xdr:twoCellAnchor editAs="oneCell">
    <xdr:from>
      <xdr:col>2</xdr:col>
      <xdr:colOff>28575</xdr:colOff>
      <xdr:row>2</xdr:row>
      <xdr:rowOff>866775</xdr:rowOff>
    </xdr:from>
    <xdr:to>
      <xdr:col>11</xdr:col>
      <xdr:colOff>76200</xdr:colOff>
      <xdr:row>3</xdr:row>
      <xdr:rowOff>9525</xdr:rowOff>
    </xdr:to>
    <xdr:pic>
      <xdr:nvPicPr>
        <xdr:cNvPr id="10269" name="Picture 2" descr="ACA About The ACA">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075" y="1895475"/>
          <a:ext cx="5248275" cy="657225"/>
        </a:xfrm>
        <a:prstGeom prst="rect">
          <a:avLst/>
        </a:prstGeom>
        <a:noFill/>
        <a:ln w="9525">
          <a:noFill/>
          <a:miter lim="800000"/>
          <a:headEnd/>
          <a:tailEnd/>
        </a:ln>
      </xdr:spPr>
    </xdr:pic>
    <xdr:clientData/>
  </xdr:twoCellAnchor>
  <xdr:twoCellAnchor editAs="oneCell">
    <xdr:from>
      <xdr:col>2</xdr:col>
      <xdr:colOff>28575</xdr:colOff>
      <xdr:row>2</xdr:row>
      <xdr:rowOff>866775</xdr:rowOff>
    </xdr:from>
    <xdr:to>
      <xdr:col>11</xdr:col>
      <xdr:colOff>76200</xdr:colOff>
      <xdr:row>3</xdr:row>
      <xdr:rowOff>9525</xdr:rowOff>
    </xdr:to>
    <xdr:pic>
      <xdr:nvPicPr>
        <xdr:cNvPr id="10270" name="Picture 3" descr="ACA About The ACA">
          <a:hlinkClick xmlns:r="http://schemas.openxmlformats.org/officeDocument/2006/relationships" r:id="rId5"/>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075" y="1895475"/>
          <a:ext cx="5248275" cy="657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aeat.com/DOCUME~1/PAUL_S~1/LOCALS~1/Temp/XPgrpwise/Database%2007-08-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t="str">
            <v/>
          </cell>
        </row>
        <row r="5">
          <cell r="F5" t="str">
            <v>GPRO Eligible Customer List (BGÉ)</v>
          </cell>
          <cell r="H5" t="str">
            <v/>
          </cell>
        </row>
        <row r="6">
          <cell r="F6" t="str">
            <v>LIEN 2004 Primary Energy Breakdown (SEI)</v>
          </cell>
          <cell r="H6" t="str">
            <v/>
          </cell>
        </row>
        <row r="7">
          <cell r="F7" t="str">
            <v/>
          </cell>
          <cell r="H7" t="str">
            <v/>
          </cell>
        </row>
        <row r="8">
          <cell r="F8" t="str">
            <v/>
          </cell>
          <cell r="H8" t="str">
            <v/>
          </cell>
        </row>
        <row r="9">
          <cell r="F9" t="str">
            <v/>
          </cell>
          <cell r="H9" t="str">
            <v/>
          </cell>
        </row>
        <row r="10">
          <cell r="F10" t="str">
            <v/>
          </cell>
          <cell r="H10" t="str">
            <v/>
          </cell>
        </row>
        <row r="11">
          <cell r="F11" t="str">
            <v/>
          </cell>
          <cell r="H11" t="str">
            <v/>
          </cell>
        </row>
        <row r="12">
          <cell r="F12" t="str">
            <v/>
          </cell>
          <cell r="H12" t="str">
            <v/>
          </cell>
        </row>
        <row r="13">
          <cell r="F13" t="str">
            <v/>
          </cell>
          <cell r="H13" t="str">
            <v/>
          </cell>
        </row>
        <row r="14">
          <cell r="F14" t="str">
            <v/>
          </cell>
          <cell r="H14" t="str">
            <v/>
          </cell>
        </row>
        <row r="15">
          <cell r="F15" t="str">
            <v/>
          </cell>
          <cell r="H15" t="str">
            <v/>
          </cell>
        </row>
        <row r="16">
          <cell r="F16" t="str">
            <v/>
          </cell>
          <cell r="H16" t="str">
            <v/>
          </cell>
        </row>
        <row r="17">
          <cell r="F17" t="str">
            <v/>
          </cell>
          <cell r="H17" t="str">
            <v/>
          </cell>
        </row>
        <row r="18">
          <cell r="F18" t="str">
            <v/>
          </cell>
          <cell r="H18" t="str">
            <v/>
          </cell>
        </row>
        <row r="19">
          <cell r="F19" t="str">
            <v/>
          </cell>
          <cell r="H19" t="str">
            <v/>
          </cell>
        </row>
        <row r="20">
          <cell r="F20" t="str">
            <v/>
          </cell>
          <cell r="H20" t="str">
            <v/>
          </cell>
        </row>
        <row r="21">
          <cell r="F21" t="str">
            <v/>
          </cell>
          <cell r="H21" t="str">
            <v/>
          </cell>
        </row>
        <row r="22">
          <cell r="F22" t="str">
            <v/>
          </cell>
          <cell r="H22" t="str">
            <v/>
          </cell>
        </row>
        <row r="23">
          <cell r="F23" t="str">
            <v/>
          </cell>
          <cell r="H23" t="str">
            <v/>
          </cell>
        </row>
        <row r="24">
          <cell r="F24" t="str">
            <v/>
          </cell>
          <cell r="H24" t="str">
            <v/>
          </cell>
        </row>
        <row r="25">
          <cell r="F25" t="str">
            <v/>
          </cell>
          <cell r="H25" t="str">
            <v/>
          </cell>
        </row>
        <row r="26">
          <cell r="F26" t="str">
            <v/>
          </cell>
          <cell r="H26" t="str">
            <v/>
          </cell>
        </row>
        <row r="27">
          <cell r="F27" t="str">
            <v/>
          </cell>
          <cell r="H27" t="str">
            <v/>
          </cell>
        </row>
        <row r="28">
          <cell r="F28" t="str">
            <v/>
          </cell>
          <cell r="H28" t="str">
            <v/>
          </cell>
        </row>
        <row r="29">
          <cell r="F29" t="str">
            <v/>
          </cell>
          <cell r="H29" t="str">
            <v/>
          </cell>
        </row>
        <row r="30">
          <cell r="F30" t="str">
            <v/>
          </cell>
          <cell r="H30" t="str">
            <v/>
          </cell>
        </row>
        <row r="31">
          <cell r="F31" t="str">
            <v/>
          </cell>
          <cell r="H31" t="str">
            <v/>
          </cell>
        </row>
        <row r="32">
          <cell r="F32" t="str">
            <v/>
          </cell>
          <cell r="H32" t="str">
            <v/>
          </cell>
        </row>
        <row r="33">
          <cell r="F33" t="str">
            <v/>
          </cell>
          <cell r="H33" t="str">
            <v/>
          </cell>
        </row>
        <row r="34">
          <cell r="F34" t="str">
            <v/>
          </cell>
          <cell r="H34" t="str">
            <v/>
          </cell>
        </row>
        <row r="35">
          <cell r="F35" t="str">
            <v/>
          </cell>
          <cell r="H35" t="str">
            <v/>
          </cell>
        </row>
        <row r="36">
          <cell r="F36" t="str">
            <v/>
          </cell>
          <cell r="H36" t="str">
            <v/>
          </cell>
        </row>
        <row r="37">
          <cell r="F37" t="str">
            <v/>
          </cell>
          <cell r="H37" t="str">
            <v/>
          </cell>
        </row>
        <row r="38">
          <cell r="F38" t="str">
            <v/>
          </cell>
          <cell r="H38" t="str">
            <v/>
          </cell>
        </row>
        <row r="39">
          <cell r="F39" t="str">
            <v/>
          </cell>
          <cell r="H39" t="str">
            <v/>
          </cell>
        </row>
        <row r="40">
          <cell r="F40" t="str">
            <v/>
          </cell>
          <cell r="H40" t="str">
            <v/>
          </cell>
        </row>
        <row r="41">
          <cell r="F41" t="str">
            <v/>
          </cell>
          <cell r="H41" t="str">
            <v/>
          </cell>
        </row>
        <row r="42">
          <cell r="F42" t="str">
            <v/>
          </cell>
          <cell r="H42" t="str">
            <v/>
          </cell>
        </row>
        <row r="43">
          <cell r="F43" t="str">
            <v/>
          </cell>
          <cell r="H43" t="str">
            <v/>
          </cell>
        </row>
        <row r="44">
          <cell r="F44" t="str">
            <v/>
          </cell>
          <cell r="H44" t="str">
            <v/>
          </cell>
        </row>
        <row r="45">
          <cell r="F45" t="str">
            <v/>
          </cell>
          <cell r="H45" t="str">
            <v/>
          </cell>
        </row>
        <row r="46">
          <cell r="F46" t="str">
            <v/>
          </cell>
          <cell r="H46" t="str">
            <v/>
          </cell>
        </row>
        <row r="47">
          <cell r="F47" t="str">
            <v/>
          </cell>
          <cell r="H47" t="str">
            <v/>
          </cell>
        </row>
        <row r="48">
          <cell r="F48" t="str">
            <v/>
          </cell>
          <cell r="H48" t="str">
            <v/>
          </cell>
        </row>
        <row r="49">
          <cell r="F49" t="str">
            <v/>
          </cell>
          <cell r="H49" t="str">
            <v/>
          </cell>
        </row>
        <row r="50">
          <cell r="F50" t="str">
            <v/>
          </cell>
          <cell r="H50" t="str">
            <v/>
          </cell>
        </row>
        <row r="51">
          <cell r="F51" t="str">
            <v/>
          </cell>
          <cell r="H51" t="str">
            <v/>
          </cell>
        </row>
        <row r="52">
          <cell r="F52" t="str">
            <v/>
          </cell>
          <cell r="H52" t="str">
            <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ai.ie/Your_Business/" TargetMode="External"/><Relationship Id="rId2" Type="http://schemas.openxmlformats.org/officeDocument/2006/relationships/hyperlink" Target="http://www.seai.ie/Your_Business/Public_Sector/Public_Sector_Programme/Obligations_and_Targets/Obligations_and_Targets.html" TargetMode="External"/><Relationship Id="rId1" Type="http://schemas.openxmlformats.org/officeDocument/2006/relationships/hyperlink" Target="http://www.seai.ie/energym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sheetPr>
  <dimension ref="B1:M34"/>
  <sheetViews>
    <sheetView showGridLines="0" tabSelected="1" workbookViewId="0"/>
  </sheetViews>
  <sheetFormatPr defaultRowHeight="12.75"/>
  <cols>
    <col min="1" max="2" width="1.42578125" style="86" customWidth="1"/>
    <col min="3" max="3" width="3.28515625" style="86" customWidth="1"/>
    <col min="4" max="4" width="20.42578125" style="86" customWidth="1"/>
    <col min="5" max="11" width="11.85546875" style="86" customWidth="1"/>
    <col min="12" max="12" width="1.42578125" style="86" customWidth="1"/>
    <col min="13" max="16384" width="9.140625" style="86"/>
  </cols>
  <sheetData>
    <row r="1" spans="2:13" ht="3.75" customHeight="1" thickBot="1"/>
    <row r="2" spans="2:13" ht="13.5" thickTop="1">
      <c r="B2" s="87"/>
      <c r="C2" s="88"/>
      <c r="D2" s="88"/>
      <c r="E2" s="88"/>
      <c r="F2" s="88"/>
      <c r="G2" s="88"/>
      <c r="H2" s="88"/>
      <c r="I2" s="88"/>
      <c r="J2" s="88"/>
      <c r="K2" s="88"/>
      <c r="L2" s="89"/>
    </row>
    <row r="3" spans="2:13">
      <c r="B3" s="90"/>
      <c r="C3" s="91"/>
      <c r="D3" s="91"/>
      <c r="E3" s="91"/>
      <c r="F3" s="91"/>
      <c r="G3" s="91"/>
      <c r="H3" s="91"/>
      <c r="I3" s="91"/>
      <c r="J3" s="91"/>
      <c r="K3" s="91"/>
      <c r="L3" s="92"/>
    </row>
    <row r="4" spans="2:13">
      <c r="B4" s="90"/>
      <c r="C4" s="91"/>
      <c r="D4" s="91"/>
      <c r="E4" s="91"/>
      <c r="F4" s="91"/>
      <c r="G4" s="91"/>
      <c r="H4" s="91"/>
      <c r="I4" s="91"/>
      <c r="J4" s="91"/>
      <c r="K4" s="91"/>
      <c r="L4" s="92"/>
    </row>
    <row r="5" spans="2:13">
      <c r="B5" s="90"/>
      <c r="C5" s="91"/>
      <c r="D5" s="91"/>
      <c r="E5" s="91"/>
      <c r="F5" s="91"/>
      <c r="G5" s="91"/>
      <c r="H5" s="91"/>
      <c r="I5" s="91"/>
      <c r="J5" s="91"/>
      <c r="K5" s="91"/>
      <c r="L5" s="92"/>
    </row>
    <row r="6" spans="2:13">
      <c r="B6" s="90"/>
      <c r="C6" s="91"/>
      <c r="D6" s="91"/>
      <c r="E6" s="91"/>
      <c r="F6" s="91"/>
      <c r="G6" s="91"/>
      <c r="H6" s="91"/>
      <c r="I6" s="91"/>
      <c r="J6" s="91"/>
      <c r="K6" s="91"/>
      <c r="L6" s="92"/>
    </row>
    <row r="7" spans="2:13">
      <c r="B7" s="90"/>
      <c r="C7" s="91"/>
      <c r="D7" s="91"/>
      <c r="E7" s="91"/>
      <c r="F7" s="91"/>
      <c r="G7" s="91"/>
      <c r="H7" s="91"/>
      <c r="I7" s="91"/>
      <c r="J7" s="91"/>
      <c r="K7" s="91"/>
      <c r="L7" s="92"/>
    </row>
    <row r="8" spans="2:13">
      <c r="B8" s="90"/>
      <c r="C8" s="91"/>
      <c r="D8" s="91"/>
      <c r="E8" s="91"/>
      <c r="F8" s="91"/>
      <c r="G8" s="91"/>
      <c r="H8" s="91"/>
      <c r="I8" s="91"/>
      <c r="J8" s="91"/>
      <c r="K8" s="91"/>
      <c r="L8" s="92"/>
    </row>
    <row r="9" spans="2:13">
      <c r="B9" s="90"/>
      <c r="C9" s="91"/>
      <c r="D9" s="91"/>
      <c r="E9" s="91"/>
      <c r="F9" s="91"/>
      <c r="G9" s="91"/>
      <c r="H9" s="91"/>
      <c r="I9" s="91"/>
      <c r="J9" s="91"/>
      <c r="K9" s="91"/>
      <c r="L9" s="92"/>
    </row>
    <row r="10" spans="2:13" ht="21" customHeight="1">
      <c r="B10" s="90"/>
      <c r="C10" s="164" t="s">
        <v>137</v>
      </c>
      <c r="D10" s="164"/>
      <c r="E10" s="164"/>
      <c r="F10" s="164"/>
      <c r="G10" s="164"/>
      <c r="H10" s="164"/>
      <c r="I10" s="164"/>
      <c r="J10" s="164"/>
      <c r="K10" s="164"/>
      <c r="L10" s="92"/>
    </row>
    <row r="11" spans="2:13">
      <c r="B11" s="90"/>
      <c r="C11" s="91"/>
      <c r="D11" s="91"/>
      <c r="E11" s="91"/>
      <c r="F11" s="91"/>
      <c r="G11" s="91"/>
      <c r="H11" s="91"/>
      <c r="I11" s="91"/>
      <c r="J11" s="91"/>
      <c r="K11" s="91"/>
      <c r="L11" s="92"/>
    </row>
    <row r="12" spans="2:13" ht="21" customHeight="1">
      <c r="B12" s="90"/>
      <c r="C12" s="164" t="s">
        <v>150</v>
      </c>
      <c r="D12" s="164"/>
      <c r="E12" s="164"/>
      <c r="F12" s="164"/>
      <c r="G12" s="164"/>
      <c r="H12" s="164"/>
      <c r="I12" s="164"/>
      <c r="J12" s="164"/>
      <c r="K12" s="164"/>
      <c r="L12" s="92"/>
    </row>
    <row r="13" spans="2:13">
      <c r="B13" s="90"/>
      <c r="C13" s="91"/>
      <c r="D13" s="91"/>
      <c r="E13" s="91"/>
      <c r="F13" s="91"/>
      <c r="G13" s="91"/>
      <c r="H13" s="91"/>
      <c r="I13" s="91"/>
      <c r="J13" s="91"/>
      <c r="K13" s="93" t="str">
        <f>"Version "&amp;(MAX(Version!A:A))</f>
        <v>Version 4</v>
      </c>
      <c r="L13" s="92"/>
    </row>
    <row r="14" spans="2:13" s="96" customFormat="1" ht="35.25" customHeight="1">
      <c r="B14" s="94"/>
      <c r="C14" s="165" t="s">
        <v>151</v>
      </c>
      <c r="D14" s="166"/>
      <c r="E14" s="166"/>
      <c r="F14" s="166"/>
      <c r="G14" s="166"/>
      <c r="H14" s="166"/>
      <c r="I14" s="166"/>
      <c r="J14" s="166"/>
      <c r="K14" s="166"/>
      <c r="L14" s="95"/>
      <c r="M14" s="86"/>
    </row>
    <row r="15" spans="2:13" ht="6" customHeight="1">
      <c r="B15" s="90"/>
      <c r="C15" s="91"/>
      <c r="D15" s="91"/>
      <c r="E15" s="91"/>
      <c r="F15" s="91"/>
      <c r="G15" s="91"/>
      <c r="H15" s="91"/>
      <c r="I15" s="91"/>
      <c r="J15" s="91"/>
      <c r="K15" s="91"/>
      <c r="L15" s="92"/>
    </row>
    <row r="16" spans="2:13" s="96" customFormat="1" ht="50.25" customHeight="1">
      <c r="B16" s="94"/>
      <c r="C16" s="165" t="s">
        <v>152</v>
      </c>
      <c r="D16" s="166"/>
      <c r="E16" s="166"/>
      <c r="F16" s="166"/>
      <c r="G16" s="166"/>
      <c r="H16" s="166"/>
      <c r="I16" s="166"/>
      <c r="J16" s="166"/>
      <c r="K16" s="166"/>
      <c r="L16" s="95"/>
      <c r="M16" s="86"/>
    </row>
    <row r="17" spans="2:13" ht="6" customHeight="1">
      <c r="B17" s="90"/>
      <c r="C17" s="91"/>
      <c r="D17" s="91"/>
      <c r="E17" s="91"/>
      <c r="F17" s="91"/>
      <c r="G17" s="91"/>
      <c r="H17" s="91"/>
      <c r="I17" s="91"/>
      <c r="J17" s="91"/>
      <c r="K17" s="91"/>
      <c r="L17" s="92"/>
    </row>
    <row r="18" spans="2:13" s="96" customFormat="1" ht="22.5" customHeight="1">
      <c r="B18" s="94"/>
      <c r="C18" s="97" t="s">
        <v>138</v>
      </c>
      <c r="D18" s="98"/>
      <c r="E18" s="98"/>
      <c r="F18" s="98"/>
      <c r="G18" s="98"/>
      <c r="H18" s="98"/>
      <c r="I18" s="98"/>
      <c r="J18" s="98"/>
      <c r="K18" s="98"/>
      <c r="L18" s="95"/>
      <c r="M18" s="86"/>
    </row>
    <row r="19" spans="2:13" s="96" customFormat="1" ht="19.5" customHeight="1">
      <c r="B19" s="94"/>
      <c r="C19" s="167" t="s">
        <v>139</v>
      </c>
      <c r="D19" s="167"/>
      <c r="E19" s="167"/>
      <c r="F19" s="167"/>
      <c r="G19" s="167"/>
      <c r="H19" s="167"/>
      <c r="I19" s="167"/>
      <c r="J19" s="167"/>
      <c r="K19" s="167"/>
      <c r="L19" s="95"/>
      <c r="M19" s="86"/>
    </row>
    <row r="20" spans="2:13" s="96" customFormat="1" ht="19.5" customHeight="1">
      <c r="B20" s="94"/>
      <c r="C20" s="167" t="s">
        <v>140</v>
      </c>
      <c r="D20" s="167"/>
      <c r="E20" s="167"/>
      <c r="F20" s="167"/>
      <c r="G20" s="167"/>
      <c r="H20" s="167"/>
      <c r="I20" s="167"/>
      <c r="J20" s="167"/>
      <c r="K20" s="167"/>
      <c r="L20" s="95"/>
      <c r="M20" s="86"/>
    </row>
    <row r="21" spans="2:13" s="96" customFormat="1" ht="19.5" customHeight="1">
      <c r="B21" s="94"/>
      <c r="C21" s="167" t="s">
        <v>141</v>
      </c>
      <c r="D21" s="167"/>
      <c r="E21" s="167"/>
      <c r="F21" s="167"/>
      <c r="G21" s="167"/>
      <c r="H21" s="167"/>
      <c r="I21" s="167"/>
      <c r="J21" s="167"/>
      <c r="K21" s="167"/>
      <c r="L21" s="95"/>
      <c r="M21" s="86"/>
    </row>
    <row r="22" spans="2:13" ht="6" customHeight="1">
      <c r="B22" s="90"/>
      <c r="C22" s="91"/>
      <c r="D22" s="91"/>
      <c r="E22" s="91"/>
      <c r="F22" s="91"/>
      <c r="G22" s="91"/>
      <c r="H22" s="91"/>
      <c r="I22" s="91"/>
      <c r="J22" s="91"/>
      <c r="K22" s="91"/>
      <c r="L22" s="92"/>
    </row>
    <row r="23" spans="2:13" s="96" customFormat="1" ht="22.5" customHeight="1">
      <c r="B23" s="94"/>
      <c r="C23" s="97" t="s">
        <v>142</v>
      </c>
      <c r="D23" s="98"/>
      <c r="E23" s="98"/>
      <c r="F23" s="98"/>
      <c r="G23" s="98"/>
      <c r="H23" s="98"/>
      <c r="I23" s="98"/>
      <c r="J23" s="98"/>
      <c r="K23" s="98"/>
      <c r="L23" s="95"/>
      <c r="M23" s="86"/>
    </row>
    <row r="24" spans="2:13" s="96" customFormat="1" ht="19.5" customHeight="1">
      <c r="B24" s="94"/>
      <c r="C24" s="99" t="s">
        <v>143</v>
      </c>
      <c r="D24" s="167" t="s">
        <v>144</v>
      </c>
      <c r="E24" s="167"/>
      <c r="F24" s="167"/>
      <c r="G24" s="167"/>
      <c r="H24" s="167"/>
      <c r="I24" s="167"/>
      <c r="J24" s="167"/>
      <c r="K24" s="167"/>
      <c r="L24" s="95"/>
      <c r="M24" s="86"/>
    </row>
    <row r="25" spans="2:13" s="96" customFormat="1" ht="19.5" customHeight="1">
      <c r="B25" s="94"/>
      <c r="C25" s="99" t="s">
        <v>143</v>
      </c>
      <c r="D25" s="167" t="s">
        <v>145</v>
      </c>
      <c r="E25" s="167"/>
      <c r="F25" s="167"/>
      <c r="G25" s="167"/>
      <c r="H25" s="167"/>
      <c r="I25" s="167"/>
      <c r="J25" s="167"/>
      <c r="K25" s="167"/>
      <c r="L25" s="95"/>
      <c r="M25" s="86"/>
    </row>
    <row r="26" spans="2:13" ht="6" customHeight="1">
      <c r="B26" s="90"/>
      <c r="C26" s="91"/>
      <c r="D26" s="91"/>
      <c r="E26" s="91"/>
      <c r="F26" s="91"/>
      <c r="G26" s="91"/>
      <c r="H26" s="91"/>
      <c r="I26" s="91"/>
      <c r="J26" s="91"/>
      <c r="K26" s="91"/>
      <c r="L26" s="92"/>
    </row>
    <row r="27" spans="2:13" s="96" customFormat="1" ht="22.5" customHeight="1">
      <c r="B27" s="94"/>
      <c r="C27" s="97" t="s">
        <v>146</v>
      </c>
      <c r="D27" s="98"/>
      <c r="E27" s="98"/>
      <c r="F27" s="98"/>
      <c r="G27" s="98"/>
      <c r="H27" s="98"/>
      <c r="I27" s="98"/>
      <c r="J27" s="98"/>
      <c r="K27" s="98"/>
      <c r="L27" s="95"/>
      <c r="M27" s="86"/>
    </row>
    <row r="28" spans="2:13" s="96" customFormat="1" ht="22.5" customHeight="1">
      <c r="B28" s="94"/>
      <c r="C28" s="163" t="s">
        <v>147</v>
      </c>
      <c r="D28" s="163"/>
      <c r="E28" s="163"/>
      <c r="F28" s="163"/>
      <c r="G28" s="163"/>
      <c r="H28" s="163"/>
      <c r="I28" s="163"/>
      <c r="J28" s="163"/>
      <c r="K28" s="163"/>
      <c r="L28" s="95"/>
      <c r="M28" s="86"/>
    </row>
    <row r="29" spans="2:13" s="96" customFormat="1" ht="22.5" customHeight="1">
      <c r="B29" s="94"/>
      <c r="C29" s="163" t="s">
        <v>148</v>
      </c>
      <c r="D29" s="163"/>
      <c r="E29" s="163"/>
      <c r="F29" s="163"/>
      <c r="G29" s="163"/>
      <c r="H29" s="163"/>
      <c r="I29" s="163"/>
      <c r="J29" s="163"/>
      <c r="K29" s="163"/>
      <c r="L29" s="95"/>
      <c r="M29" s="86"/>
    </row>
    <row r="30" spans="2:13" s="96" customFormat="1" ht="22.5" customHeight="1">
      <c r="B30" s="94"/>
      <c r="C30" s="163" t="s">
        <v>149</v>
      </c>
      <c r="D30" s="163"/>
      <c r="E30" s="163"/>
      <c r="F30" s="163"/>
      <c r="G30" s="163"/>
      <c r="H30" s="163"/>
      <c r="I30" s="163"/>
      <c r="J30" s="163"/>
      <c r="K30" s="163"/>
      <c r="L30" s="95"/>
      <c r="M30" s="86"/>
    </row>
    <row r="31" spans="2:13" ht="13.5" thickBot="1">
      <c r="B31" s="100"/>
      <c r="C31" s="101"/>
      <c r="D31" s="102"/>
      <c r="E31" s="102"/>
      <c r="F31" s="102"/>
      <c r="G31" s="102"/>
      <c r="H31" s="102"/>
      <c r="I31" s="102"/>
      <c r="J31" s="102"/>
      <c r="K31" s="102"/>
      <c r="L31" s="103"/>
    </row>
    <row r="32" spans="2:13" ht="13.5" thickTop="1"/>
    <row r="33" spans="3:3" ht="15">
      <c r="C33" s="104"/>
    </row>
    <row r="34" spans="3:3" ht="15">
      <c r="C34" s="104"/>
    </row>
  </sheetData>
  <mergeCells count="12">
    <mergeCell ref="C30:K30"/>
    <mergeCell ref="C10:K10"/>
    <mergeCell ref="C12:K12"/>
    <mergeCell ref="C14:K14"/>
    <mergeCell ref="C16:K16"/>
    <mergeCell ref="C19:K19"/>
    <mergeCell ref="C20:K20"/>
    <mergeCell ref="C21:K21"/>
    <mergeCell ref="D24:K24"/>
    <mergeCell ref="D25:K25"/>
    <mergeCell ref="C28:K28"/>
    <mergeCell ref="C29:K29"/>
  </mergeCells>
  <hyperlinks>
    <hyperlink ref="C28:K28" r:id="rId1" display=" - There is extensive guidance on all twenty Energy MAP steps at www.seai.ie/energymap (click here)"/>
    <hyperlink ref="C29:K29" r:id="rId2" display=" - Click here to see SEAI's suite of supports to help public bodies reach their 33% energy-efficiency targets by 2020"/>
    <hyperlink ref="C30:K30" r:id="rId3" display=" - Click here to see SEAI's suite of supports to help public bodies reach their 33% energy-efficiency targets by 202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sheetPr enableFormatConditionsCalculation="0">
    <tabColor theme="3"/>
  </sheetPr>
  <dimension ref="A1:G32"/>
  <sheetViews>
    <sheetView showGridLines="0" zoomScaleNormal="100" zoomScaleSheetLayoutView="85" workbookViewId="0"/>
  </sheetViews>
  <sheetFormatPr defaultRowHeight="12.75"/>
  <cols>
    <col min="1" max="1" width="1.28515625" style="3" customWidth="1"/>
    <col min="2" max="2" width="0.7109375" style="3" customWidth="1"/>
    <col min="3" max="3" width="3" style="7" customWidth="1"/>
    <col min="4" max="4" width="26.7109375" style="3" customWidth="1"/>
    <col min="5" max="5" width="84.140625" style="6" customWidth="1"/>
    <col min="6" max="6" width="0.85546875" customWidth="1"/>
    <col min="7" max="7" width="2.140625" customWidth="1"/>
  </cols>
  <sheetData>
    <row r="1" spans="1:7" ht="10.5" customHeight="1" thickBot="1"/>
    <row r="2" spans="1:7" ht="55.5" customHeight="1">
      <c r="A2" s="4"/>
      <c r="B2" s="121"/>
      <c r="C2" s="122"/>
      <c r="D2" s="123"/>
      <c r="E2" s="124" t="s">
        <v>28</v>
      </c>
      <c r="F2" s="125"/>
    </row>
    <row r="3" spans="1:7" ht="3.75" customHeight="1">
      <c r="A3" s="2"/>
      <c r="B3" s="126"/>
      <c r="C3" s="8"/>
      <c r="D3" s="2"/>
      <c r="E3" s="10"/>
      <c r="F3" s="120"/>
    </row>
    <row r="4" spans="1:7" ht="105" customHeight="1">
      <c r="B4" s="119"/>
      <c r="C4" s="9">
        <v>1</v>
      </c>
      <c r="D4" s="168" t="s">
        <v>131</v>
      </c>
      <c r="E4" s="169"/>
      <c r="F4" s="120"/>
    </row>
    <row r="5" spans="1:7" ht="3.75" customHeight="1">
      <c r="B5" s="119"/>
      <c r="C5" s="9"/>
      <c r="D5" s="10"/>
      <c r="E5" s="11"/>
      <c r="F5" s="120"/>
    </row>
    <row r="6" spans="1:7" ht="88.5" customHeight="1">
      <c r="B6" s="119"/>
      <c r="C6" s="9">
        <v>2</v>
      </c>
      <c r="D6" s="170" t="s">
        <v>24</v>
      </c>
      <c r="E6" s="171"/>
      <c r="F6" s="120"/>
    </row>
    <row r="7" spans="1:7" ht="3.75" customHeight="1">
      <c r="B7" s="119"/>
      <c r="C7" s="9"/>
      <c r="E7" s="10"/>
      <c r="F7" s="120"/>
    </row>
    <row r="8" spans="1:7" ht="33" customHeight="1">
      <c r="B8" s="119"/>
      <c r="C8" s="9">
        <v>3</v>
      </c>
      <c r="D8" s="170" t="s">
        <v>9</v>
      </c>
      <c r="E8" s="171"/>
      <c r="F8" s="120"/>
    </row>
    <row r="9" spans="1:7" ht="3.75" customHeight="1">
      <c r="B9" s="119"/>
      <c r="C9" s="9"/>
      <c r="D9" s="10"/>
      <c r="E9" s="10"/>
      <c r="F9" s="120"/>
    </row>
    <row r="10" spans="1:7" ht="32.25" customHeight="1">
      <c r="B10" s="119"/>
      <c r="C10" s="9">
        <v>4</v>
      </c>
      <c r="D10" s="170" t="s">
        <v>25</v>
      </c>
      <c r="E10" s="171"/>
      <c r="F10" s="120"/>
    </row>
    <row r="11" spans="1:7" ht="3.75" customHeight="1">
      <c r="B11" s="119"/>
      <c r="C11" s="9"/>
      <c r="D11" s="10"/>
      <c r="E11" s="11"/>
      <c r="F11" s="120"/>
    </row>
    <row r="12" spans="1:7" ht="18" customHeight="1">
      <c r="B12" s="119"/>
      <c r="C12" s="9">
        <v>5</v>
      </c>
      <c r="D12" s="170" t="s">
        <v>26</v>
      </c>
      <c r="E12" s="171"/>
      <c r="F12" s="120"/>
    </row>
    <row r="13" spans="1:7" ht="3.75" customHeight="1">
      <c r="B13" s="119"/>
      <c r="C13" s="9"/>
      <c r="D13" s="10"/>
      <c r="E13" s="10"/>
      <c r="F13" s="120"/>
    </row>
    <row r="14" spans="1:7" ht="30.75" customHeight="1">
      <c r="B14" s="119"/>
      <c r="C14" s="9">
        <v>6</v>
      </c>
      <c r="D14" s="170" t="s">
        <v>23</v>
      </c>
      <c r="E14" s="171"/>
      <c r="F14" s="120"/>
    </row>
    <row r="15" spans="1:7" ht="3.75" customHeight="1">
      <c r="B15" s="119"/>
      <c r="C15" s="9"/>
      <c r="D15" s="10"/>
      <c r="E15" s="10"/>
      <c r="F15" s="120"/>
    </row>
    <row r="16" spans="1:7" ht="30.75" customHeight="1">
      <c r="B16" s="119"/>
      <c r="C16" s="9">
        <v>7</v>
      </c>
      <c r="D16" s="170" t="s">
        <v>10</v>
      </c>
      <c r="E16" s="171"/>
      <c r="F16" s="120"/>
      <c r="G16" s="41"/>
    </row>
    <row r="17" spans="1:7" ht="3.75" customHeight="1">
      <c r="B17" s="119"/>
      <c r="C17" s="9"/>
      <c r="D17" s="10"/>
      <c r="E17" s="10"/>
      <c r="F17" s="120"/>
      <c r="G17" s="41"/>
    </row>
    <row r="18" spans="1:7" ht="36" customHeight="1">
      <c r="B18" s="119"/>
      <c r="C18" s="9">
        <v>8</v>
      </c>
      <c r="D18" s="170" t="s">
        <v>11</v>
      </c>
      <c r="E18" s="171"/>
      <c r="F18" s="120"/>
      <c r="G18" s="41"/>
    </row>
    <row r="19" spans="1:7" ht="3.75" customHeight="1">
      <c r="B19" s="119"/>
      <c r="C19" s="9"/>
      <c r="D19" s="10"/>
      <c r="E19" s="10"/>
      <c r="F19" s="120"/>
      <c r="G19" s="41"/>
    </row>
    <row r="20" spans="1:7" ht="22.5" customHeight="1">
      <c r="B20" s="119"/>
      <c r="C20" s="9">
        <v>9</v>
      </c>
      <c r="D20" s="170" t="s">
        <v>12</v>
      </c>
      <c r="E20" s="171"/>
      <c r="F20" s="120"/>
      <c r="G20" s="41"/>
    </row>
    <row r="21" spans="1:7" ht="3.75" customHeight="1">
      <c r="B21" s="119"/>
      <c r="C21" s="9"/>
      <c r="D21" s="10"/>
      <c r="E21" s="10"/>
      <c r="F21" s="120"/>
      <c r="G21" s="41"/>
    </row>
    <row r="22" spans="1:7" ht="361.5" customHeight="1">
      <c r="B22" s="119"/>
      <c r="C22" s="9">
        <v>10</v>
      </c>
      <c r="D22" s="168" t="s">
        <v>130</v>
      </c>
      <c r="E22" s="169"/>
      <c r="F22" s="120"/>
      <c r="G22" s="41"/>
    </row>
    <row r="23" spans="1:7" ht="71.25" customHeight="1">
      <c r="B23" s="119"/>
      <c r="C23" s="9">
        <v>11</v>
      </c>
      <c r="D23" s="174" t="s">
        <v>155</v>
      </c>
      <c r="E23" s="174"/>
      <c r="F23" s="120"/>
      <c r="G23" s="41"/>
    </row>
    <row r="24" spans="1:7" ht="3.75" customHeight="1">
      <c r="B24" s="119"/>
      <c r="C24" s="9"/>
      <c r="D24" s="10"/>
      <c r="E24" s="10"/>
      <c r="F24" s="120"/>
      <c r="G24" s="41"/>
    </row>
    <row r="25" spans="1:7" ht="141.75" customHeight="1" thickBot="1">
      <c r="B25" s="127"/>
      <c r="C25" s="128">
        <v>12</v>
      </c>
      <c r="D25" s="172" t="s">
        <v>156</v>
      </c>
      <c r="E25" s="173"/>
      <c r="F25" s="129"/>
    </row>
    <row r="26" spans="1:7">
      <c r="A26" s="5"/>
      <c r="B26" s="5"/>
      <c r="C26" s="5"/>
      <c r="D26" s="5"/>
    </row>
    <row r="27" spans="1:7">
      <c r="A27" s="5"/>
      <c r="B27" s="5"/>
      <c r="C27" s="5"/>
      <c r="D27" s="5"/>
    </row>
    <row r="28" spans="1:7">
      <c r="A28" s="5"/>
      <c r="B28" s="5"/>
      <c r="C28" s="5"/>
      <c r="D28" s="5"/>
    </row>
    <row r="29" spans="1:7">
      <c r="A29" s="5"/>
      <c r="B29" s="5"/>
      <c r="C29" s="5"/>
      <c r="D29" s="5"/>
    </row>
    <row r="30" spans="1:7">
      <c r="A30" s="5"/>
      <c r="B30" s="5"/>
      <c r="C30" s="5"/>
      <c r="D30" s="5"/>
    </row>
    <row r="31" spans="1:7">
      <c r="A31" s="5"/>
      <c r="B31" s="5"/>
      <c r="C31" s="5"/>
      <c r="D31" s="5"/>
    </row>
    <row r="32" spans="1:7">
      <c r="A32" s="5"/>
      <c r="B32" s="5"/>
      <c r="C32" s="5"/>
      <c r="D32" s="5"/>
    </row>
  </sheetData>
  <sheetProtection selectLockedCells="1"/>
  <mergeCells count="12">
    <mergeCell ref="D4:E4"/>
    <mergeCell ref="D8:E8"/>
    <mergeCell ref="D10:E10"/>
    <mergeCell ref="D6:E6"/>
    <mergeCell ref="D25:E25"/>
    <mergeCell ref="D22:E22"/>
    <mergeCell ref="D12:E12"/>
    <mergeCell ref="D20:E20"/>
    <mergeCell ref="D14:E14"/>
    <mergeCell ref="D23:E23"/>
    <mergeCell ref="D16:E16"/>
    <mergeCell ref="D18:E18"/>
  </mergeCells>
  <phoneticPr fontId="2" type="noConversion"/>
  <pageMargins left="0.35433070866141736" right="0.35433070866141736" top="0.98425196850393704" bottom="0.98425196850393704" header="0.51181102362204722" footer="0.51181102362204722"/>
  <pageSetup paperSize="9" scale="72" orientation="portrait" r:id="rId1"/>
  <headerFooter alignWithMargins="0"/>
  <drawing r:id="rId2"/>
  <legacyDrawing r:id="rId3"/>
  <oleObjects>
    <oleObject progId="Visio.Drawing.11" shapeId="1040" r:id="rId4"/>
  </oleObjects>
</worksheet>
</file>

<file path=xl/worksheets/sheet3.xml><?xml version="1.0" encoding="utf-8"?>
<worksheet xmlns="http://schemas.openxmlformats.org/spreadsheetml/2006/main" xmlns:r="http://schemas.openxmlformats.org/officeDocument/2006/relationships">
  <sheetPr enableFormatConditionsCalculation="0">
    <tabColor theme="6" tint="0.39997558519241921"/>
  </sheetPr>
  <dimension ref="B1:T32"/>
  <sheetViews>
    <sheetView showGridLines="0" zoomScaleNormal="100" zoomScaleSheetLayoutView="40" workbookViewId="0"/>
  </sheetViews>
  <sheetFormatPr defaultRowHeight="12.75"/>
  <cols>
    <col min="1" max="1" width="2" style="12" customWidth="1"/>
    <col min="2" max="2" width="0.7109375" style="12" customWidth="1"/>
    <col min="3" max="3" width="21.140625" style="12" customWidth="1"/>
    <col min="4" max="4" width="1.42578125" style="12" bestFit="1" customWidth="1"/>
    <col min="5" max="6" width="9.85546875" style="12" bestFit="1" customWidth="1"/>
    <col min="7" max="7" width="10.140625" style="12" bestFit="1" customWidth="1"/>
    <col min="8" max="8" width="9.85546875" style="12" bestFit="1" customWidth="1"/>
    <col min="9" max="9" width="10.42578125" style="12" customWidth="1"/>
    <col min="10" max="10" width="9.85546875" style="12" customWidth="1"/>
    <col min="11" max="11" width="6.140625" style="12" bestFit="1" customWidth="1"/>
    <col min="12" max="17" width="7.140625" style="12" customWidth="1"/>
    <col min="18" max="18" width="0.85546875" style="12" customWidth="1"/>
    <col min="19" max="19" width="1.7109375" style="12" customWidth="1"/>
    <col min="20" max="16384" width="9.140625" style="12"/>
  </cols>
  <sheetData>
    <row r="1" spans="2:20" ht="18" customHeight="1" thickBot="1">
      <c r="B1" s="85"/>
    </row>
    <row r="2" spans="2:20" s="13" customFormat="1" ht="55.5" customHeight="1">
      <c r="B2" s="133"/>
      <c r="C2" s="134"/>
      <c r="D2" s="134"/>
      <c r="E2" s="135"/>
      <c r="F2" s="175" t="s">
        <v>93</v>
      </c>
      <c r="G2" s="176"/>
      <c r="H2" s="176"/>
      <c r="I2" s="176"/>
      <c r="J2" s="176"/>
      <c r="K2" s="176"/>
      <c r="L2" s="176"/>
      <c r="M2" s="176"/>
      <c r="N2" s="151"/>
      <c r="O2" s="152"/>
      <c r="P2" s="152"/>
      <c r="Q2" s="152"/>
      <c r="R2" s="153"/>
    </row>
    <row r="3" spans="2:20" s="1" customFormat="1" ht="56.25" customHeight="1">
      <c r="B3" s="137"/>
      <c r="C3" s="179" t="s">
        <v>75</v>
      </c>
      <c r="D3" s="179"/>
      <c r="E3" s="179"/>
      <c r="F3" s="179"/>
      <c r="G3" s="179"/>
      <c r="H3" s="179"/>
      <c r="I3" s="179"/>
      <c r="J3" s="179"/>
      <c r="K3" s="179"/>
      <c r="L3" s="179"/>
      <c r="M3" s="179"/>
      <c r="N3" s="179"/>
      <c r="O3" s="179"/>
      <c r="P3" s="179"/>
      <c r="Q3" s="179"/>
      <c r="R3" s="138"/>
    </row>
    <row r="4" spans="2:20" s="1" customFormat="1" ht="8.25" customHeight="1">
      <c r="B4" s="137"/>
      <c r="C4" s="29"/>
      <c r="D4" s="29"/>
      <c r="E4" s="29"/>
      <c r="F4" s="29"/>
      <c r="G4" s="29"/>
      <c r="H4" s="29"/>
      <c r="I4" s="29"/>
      <c r="J4" s="29"/>
      <c r="K4" s="29"/>
      <c r="L4" s="29"/>
      <c r="M4" s="29"/>
      <c r="N4" s="29"/>
      <c r="O4" s="29"/>
      <c r="P4" s="29"/>
      <c r="Q4" s="29"/>
      <c r="R4" s="138"/>
    </row>
    <row r="5" spans="2:20" s="1" customFormat="1" ht="106.5" customHeight="1">
      <c r="B5" s="137"/>
      <c r="C5" s="179" t="s">
        <v>172</v>
      </c>
      <c r="D5" s="179"/>
      <c r="E5" s="179"/>
      <c r="F5" s="179"/>
      <c r="G5" s="179"/>
      <c r="H5" s="179"/>
      <c r="I5" s="179"/>
      <c r="J5" s="179"/>
      <c r="K5" s="179"/>
      <c r="L5" s="179"/>
      <c r="M5" s="179"/>
      <c r="N5" s="179"/>
      <c r="O5" s="179"/>
      <c r="P5" s="179"/>
      <c r="Q5" s="179"/>
      <c r="R5" s="138"/>
    </row>
    <row r="6" spans="2:20" s="1" customFormat="1" ht="8.25" customHeight="1">
      <c r="B6" s="137"/>
      <c r="C6" s="29"/>
      <c r="D6" s="29"/>
      <c r="E6" s="29"/>
      <c r="F6" s="29"/>
      <c r="G6" s="29"/>
      <c r="H6" s="29"/>
      <c r="I6" s="29"/>
      <c r="J6" s="29"/>
      <c r="K6" s="29"/>
      <c r="L6" s="29"/>
      <c r="M6" s="29"/>
      <c r="N6" s="29"/>
      <c r="O6" s="29"/>
      <c r="P6" s="29"/>
      <c r="Q6" s="29"/>
      <c r="R6" s="138"/>
    </row>
    <row r="7" spans="2:20" ht="26.25" customHeight="1">
      <c r="B7" s="139"/>
      <c r="C7" s="177" t="s">
        <v>21</v>
      </c>
      <c r="D7" s="178"/>
      <c r="E7" s="178"/>
      <c r="F7" s="178"/>
      <c r="G7" s="178"/>
      <c r="H7" s="178"/>
      <c r="I7" s="178"/>
      <c r="R7" s="140"/>
    </row>
    <row r="8" spans="2:20" ht="26.25" customHeight="1">
      <c r="B8" s="139"/>
      <c r="C8" s="182" t="s">
        <v>169</v>
      </c>
      <c r="D8" s="182"/>
      <c r="E8" s="182"/>
      <c r="F8" s="182"/>
      <c r="G8" s="182"/>
      <c r="H8" s="182"/>
      <c r="I8" s="182"/>
      <c r="J8" s="182"/>
      <c r="K8" s="182"/>
      <c r="L8" s="182"/>
      <c r="M8" s="182"/>
      <c r="N8" s="182"/>
      <c r="O8" s="182"/>
      <c r="P8" s="182"/>
      <c r="Q8" s="182"/>
      <c r="R8" s="140"/>
    </row>
    <row r="9" spans="2:20" ht="58.5" customHeight="1">
      <c r="B9" s="139"/>
      <c r="C9" s="180" t="s">
        <v>170</v>
      </c>
      <c r="D9" s="181"/>
      <c r="E9" s="181"/>
      <c r="F9" s="181"/>
      <c r="G9" s="181"/>
      <c r="H9" s="181"/>
      <c r="I9" s="181"/>
      <c r="J9" s="181"/>
      <c r="K9" s="181"/>
      <c r="L9" s="181"/>
      <c r="M9" s="181"/>
      <c r="N9" s="181"/>
      <c r="O9" s="181"/>
      <c r="P9" s="181"/>
      <c r="Q9" s="181"/>
      <c r="R9" s="140"/>
    </row>
    <row r="10" spans="2:20" ht="41.25" customHeight="1">
      <c r="B10" s="139"/>
      <c r="C10" s="162" t="s">
        <v>27</v>
      </c>
      <c r="D10" s="145"/>
      <c r="E10" s="145" t="s">
        <v>29</v>
      </c>
      <c r="F10" s="145" t="s">
        <v>30</v>
      </c>
      <c r="G10" s="145" t="s">
        <v>31</v>
      </c>
      <c r="H10" s="145" t="s">
        <v>32</v>
      </c>
      <c r="I10" s="145" t="s">
        <v>33</v>
      </c>
      <c r="J10" s="145" t="s">
        <v>34</v>
      </c>
      <c r="K10" s="132" t="s">
        <v>17</v>
      </c>
      <c r="L10" s="183" t="s">
        <v>16</v>
      </c>
      <c r="M10" s="184"/>
      <c r="N10" s="184"/>
      <c r="O10" s="184"/>
      <c r="P10" s="184"/>
      <c r="Q10" s="185"/>
      <c r="R10" s="138"/>
    </row>
    <row r="11" spans="2:20" ht="21.75" customHeight="1">
      <c r="B11" s="139"/>
      <c r="C11" s="16" t="s">
        <v>39</v>
      </c>
      <c r="D11" s="17" t="s">
        <v>20</v>
      </c>
      <c r="E11" s="42">
        <v>74.599999999999994</v>
      </c>
      <c r="F11" s="42">
        <v>74.599999999999994</v>
      </c>
      <c r="G11" s="42">
        <v>74.599999999999994</v>
      </c>
      <c r="H11" s="146"/>
      <c r="I11" s="146"/>
      <c r="J11" s="146"/>
      <c r="K11" s="24" t="s">
        <v>13</v>
      </c>
      <c r="L11" s="196" t="s">
        <v>42</v>
      </c>
      <c r="M11" s="197"/>
      <c r="N11" s="197"/>
      <c r="O11" s="197"/>
      <c r="P11" s="197"/>
      <c r="Q11" s="198"/>
      <c r="R11" s="138"/>
    </row>
    <row r="12" spans="2:20" ht="21.75" customHeight="1">
      <c r="B12" s="139"/>
      <c r="C12" s="18" t="s">
        <v>40</v>
      </c>
      <c r="D12" s="19" t="s">
        <v>20</v>
      </c>
      <c r="E12" s="43">
        <v>0.9</v>
      </c>
      <c r="F12" s="43">
        <v>0.9</v>
      </c>
      <c r="G12" s="43">
        <v>0.9</v>
      </c>
      <c r="H12" s="147"/>
      <c r="I12" s="147"/>
      <c r="J12" s="147"/>
      <c r="K12" s="23" t="s">
        <v>14</v>
      </c>
      <c r="L12" s="186" t="s">
        <v>72</v>
      </c>
      <c r="M12" s="187"/>
      <c r="N12" s="187"/>
      <c r="O12" s="187"/>
      <c r="P12" s="187"/>
      <c r="Q12" s="188"/>
      <c r="R12" s="138"/>
    </row>
    <row r="13" spans="2:20" ht="28.5" customHeight="1">
      <c r="B13" s="139"/>
      <c r="C13" s="18" t="s">
        <v>35</v>
      </c>
      <c r="D13" s="19" t="s">
        <v>20</v>
      </c>
      <c r="E13" s="43">
        <v>0.75</v>
      </c>
      <c r="F13" s="43">
        <v>0.75</v>
      </c>
      <c r="G13" s="43">
        <v>0.75</v>
      </c>
      <c r="H13" s="147"/>
      <c r="I13" s="147"/>
      <c r="J13" s="147"/>
      <c r="K13" s="23" t="s">
        <v>14</v>
      </c>
      <c r="L13" s="205" t="s">
        <v>71</v>
      </c>
      <c r="M13" s="206"/>
      <c r="N13" s="206"/>
      <c r="O13" s="206"/>
      <c r="P13" s="206"/>
      <c r="Q13" s="207"/>
      <c r="R13" s="138"/>
    </row>
    <row r="14" spans="2:20" ht="27" customHeight="1">
      <c r="B14" s="139"/>
      <c r="C14" s="18" t="s">
        <v>36</v>
      </c>
      <c r="D14" s="19" t="s">
        <v>20</v>
      </c>
      <c r="E14" s="42">
        <f t="shared" ref="E14:J14" si="0">E11*(E13^2)</f>
        <v>41.962499999999999</v>
      </c>
      <c r="F14" s="42">
        <f t="shared" si="0"/>
        <v>41.962499999999999</v>
      </c>
      <c r="G14" s="42">
        <f t="shared" si="0"/>
        <v>41.962499999999999</v>
      </c>
      <c r="H14" s="42">
        <f t="shared" si="0"/>
        <v>0</v>
      </c>
      <c r="I14" s="42">
        <f t="shared" si="0"/>
        <v>0</v>
      </c>
      <c r="J14" s="42">
        <f t="shared" si="0"/>
        <v>0</v>
      </c>
      <c r="K14" s="23" t="s">
        <v>13</v>
      </c>
      <c r="L14" s="202" t="s">
        <v>43</v>
      </c>
      <c r="M14" s="203"/>
      <c r="N14" s="203"/>
      <c r="O14" s="203"/>
      <c r="P14" s="203"/>
      <c r="Q14" s="204"/>
      <c r="R14" s="138"/>
      <c r="T14" s="39"/>
    </row>
    <row r="15" spans="2:20" ht="35.25" customHeight="1">
      <c r="B15" s="139"/>
      <c r="C15" s="18" t="s">
        <v>73</v>
      </c>
      <c r="D15" s="19" t="s">
        <v>20</v>
      </c>
      <c r="E15" s="43">
        <v>0.4</v>
      </c>
      <c r="F15" s="43">
        <v>0.6</v>
      </c>
      <c r="G15" s="43">
        <v>0.8</v>
      </c>
      <c r="H15" s="147"/>
      <c r="I15" s="147"/>
      <c r="J15" s="147"/>
      <c r="K15" s="23" t="s">
        <v>14</v>
      </c>
      <c r="L15" s="193" t="s">
        <v>81</v>
      </c>
      <c r="M15" s="194"/>
      <c r="N15" s="194"/>
      <c r="O15" s="194"/>
      <c r="P15" s="194"/>
      <c r="Q15" s="195"/>
      <c r="R15" s="138"/>
      <c r="T15" s="39"/>
    </row>
    <row r="16" spans="2:20" ht="21.75" customHeight="1">
      <c r="B16" s="139"/>
      <c r="C16" s="18" t="s">
        <v>62</v>
      </c>
      <c r="D16" s="19" t="s">
        <v>20</v>
      </c>
      <c r="E16" s="44">
        <v>1000</v>
      </c>
      <c r="F16" s="44">
        <v>1000</v>
      </c>
      <c r="G16" s="44">
        <v>1000</v>
      </c>
      <c r="H16" s="148"/>
      <c r="I16" s="148"/>
      <c r="J16" s="148"/>
      <c r="K16" s="23" t="s">
        <v>65</v>
      </c>
      <c r="L16" s="186" t="s">
        <v>82</v>
      </c>
      <c r="M16" s="187"/>
      <c r="N16" s="187"/>
      <c r="O16" s="187"/>
      <c r="P16" s="187"/>
      <c r="Q16" s="188"/>
      <c r="R16" s="138"/>
      <c r="T16" s="40"/>
    </row>
    <row r="17" spans="2:19" ht="27" customHeight="1">
      <c r="B17" s="139"/>
      <c r="C17" s="26" t="s">
        <v>83</v>
      </c>
      <c r="D17" s="19" t="s">
        <v>20</v>
      </c>
      <c r="E17" s="50">
        <f t="shared" ref="E17:J17" si="1">((0.38*E11)+(0.62*E11*((E15)^0.7)))/E12</f>
        <v>58.557915428829844</v>
      </c>
      <c r="F17" s="50">
        <f t="shared" si="1"/>
        <v>67.43908615894243</v>
      </c>
      <c r="G17" s="50">
        <f t="shared" si="1"/>
        <v>75.457101083371043</v>
      </c>
      <c r="H17" s="50" t="e">
        <f t="shared" si="1"/>
        <v>#DIV/0!</v>
      </c>
      <c r="I17" s="50" t="e">
        <f t="shared" si="1"/>
        <v>#DIV/0!</v>
      </c>
      <c r="J17" s="50" t="e">
        <f t="shared" si="1"/>
        <v>#DIV/0!</v>
      </c>
      <c r="K17" s="23" t="s">
        <v>13</v>
      </c>
      <c r="L17" s="190" t="s">
        <v>98</v>
      </c>
      <c r="M17" s="191"/>
      <c r="N17" s="191"/>
      <c r="O17" s="191"/>
      <c r="P17" s="191"/>
      <c r="Q17" s="192"/>
      <c r="R17" s="138"/>
      <c r="S17" s="76"/>
    </row>
    <row r="18" spans="2:19" ht="27.75" customHeight="1">
      <c r="B18" s="139"/>
      <c r="C18" s="26" t="s">
        <v>95</v>
      </c>
      <c r="D18" s="19" t="s">
        <v>20</v>
      </c>
      <c r="E18" s="50">
        <f t="shared" ref="E18:J18" si="2">((0.38*E14)+(0.62*E14*((E15)^0.7)))/E12</f>
        <v>32.938827428716785</v>
      </c>
      <c r="F18" s="50">
        <f t="shared" si="2"/>
        <v>37.93448596440512</v>
      </c>
      <c r="G18" s="50">
        <f t="shared" si="2"/>
        <v>42.444619359396214</v>
      </c>
      <c r="H18" s="50" t="e">
        <f t="shared" si="2"/>
        <v>#DIV/0!</v>
      </c>
      <c r="I18" s="50" t="e">
        <f t="shared" si="2"/>
        <v>#DIV/0!</v>
      </c>
      <c r="J18" s="50" t="e">
        <f t="shared" si="2"/>
        <v>#DIV/0!</v>
      </c>
      <c r="K18" s="23" t="s">
        <v>13</v>
      </c>
      <c r="L18" s="190" t="s">
        <v>96</v>
      </c>
      <c r="M18" s="191"/>
      <c r="N18" s="191"/>
      <c r="O18" s="191"/>
      <c r="P18" s="191"/>
      <c r="Q18" s="192"/>
      <c r="R18" s="138"/>
      <c r="S18" s="76"/>
    </row>
    <row r="19" spans="2:19" ht="21.75" customHeight="1">
      <c r="B19" s="139"/>
      <c r="C19" s="26" t="s">
        <v>38</v>
      </c>
      <c r="D19" s="19" t="s">
        <v>20</v>
      </c>
      <c r="E19" s="50">
        <f t="shared" ref="E19:J19" si="3">E17-E18</f>
        <v>25.619088000113059</v>
      </c>
      <c r="F19" s="50">
        <f t="shared" si="3"/>
        <v>29.504600194537311</v>
      </c>
      <c r="G19" s="50">
        <f t="shared" si="3"/>
        <v>33.01248172397483</v>
      </c>
      <c r="H19" s="50" t="e">
        <f t="shared" si="3"/>
        <v>#DIV/0!</v>
      </c>
      <c r="I19" s="50" t="e">
        <f t="shared" si="3"/>
        <v>#DIV/0!</v>
      </c>
      <c r="J19" s="50" t="e">
        <f t="shared" si="3"/>
        <v>#DIV/0!</v>
      </c>
      <c r="K19" s="20" t="s">
        <v>13</v>
      </c>
      <c r="L19" s="208" t="s">
        <v>99</v>
      </c>
      <c r="M19" s="194"/>
      <c r="N19" s="194"/>
      <c r="O19" s="194"/>
      <c r="P19" s="194"/>
      <c r="Q19" s="195"/>
      <c r="R19" s="138"/>
      <c r="S19" s="76"/>
    </row>
    <row r="20" spans="2:19" ht="27" customHeight="1">
      <c r="B20" s="139"/>
      <c r="C20" s="26" t="s">
        <v>84</v>
      </c>
      <c r="D20" s="19" t="s">
        <v>20</v>
      </c>
      <c r="E20" s="44">
        <f t="shared" ref="E20:J20" si="4">(E19*E16)</f>
        <v>25619.088000113061</v>
      </c>
      <c r="F20" s="44">
        <f t="shared" si="4"/>
        <v>29504.60019453731</v>
      </c>
      <c r="G20" s="44">
        <f t="shared" si="4"/>
        <v>33012.48172397483</v>
      </c>
      <c r="H20" s="44" t="e">
        <f t="shared" si="4"/>
        <v>#DIV/0!</v>
      </c>
      <c r="I20" s="44" t="e">
        <f t="shared" si="4"/>
        <v>#DIV/0!</v>
      </c>
      <c r="J20" s="44" t="e">
        <f t="shared" si="4"/>
        <v>#DIV/0!</v>
      </c>
      <c r="K20" s="20" t="s">
        <v>64</v>
      </c>
      <c r="L20" s="189" t="s">
        <v>85</v>
      </c>
      <c r="M20" s="187"/>
      <c r="N20" s="187"/>
      <c r="O20" s="187"/>
      <c r="P20" s="187"/>
      <c r="Q20" s="188"/>
      <c r="R20" s="138"/>
      <c r="S20" s="76"/>
    </row>
    <row r="21" spans="2:19" ht="21.75" customHeight="1">
      <c r="B21" s="139"/>
      <c r="C21" s="18" t="s">
        <v>19</v>
      </c>
      <c r="D21" s="19" t="s">
        <v>20</v>
      </c>
      <c r="E21" s="45">
        <v>0.14000000000000001</v>
      </c>
      <c r="F21" s="45">
        <v>0.14000000000000001</v>
      </c>
      <c r="G21" s="45">
        <v>0.14000000000000001</v>
      </c>
      <c r="H21" s="149"/>
      <c r="I21" s="149">
        <f>H21</f>
        <v>0</v>
      </c>
      <c r="J21" s="149">
        <f>I21</f>
        <v>0</v>
      </c>
      <c r="K21" s="20" t="s">
        <v>15</v>
      </c>
      <c r="L21" s="189" t="s">
        <v>18</v>
      </c>
      <c r="M21" s="187"/>
      <c r="N21" s="187"/>
      <c r="O21" s="187"/>
      <c r="P21" s="187"/>
      <c r="Q21" s="188"/>
      <c r="R21" s="138"/>
    </row>
    <row r="22" spans="2:19" ht="25.5" customHeight="1">
      <c r="B22" s="139"/>
      <c r="C22" s="18" t="s">
        <v>37</v>
      </c>
      <c r="D22" s="19" t="s">
        <v>20</v>
      </c>
      <c r="E22" s="46">
        <f t="shared" ref="E22:J22" si="5">E20*E21</f>
        <v>3586.672320015829</v>
      </c>
      <c r="F22" s="46">
        <f t="shared" si="5"/>
        <v>4130.6440272352238</v>
      </c>
      <c r="G22" s="46">
        <f t="shared" si="5"/>
        <v>4621.7474413564769</v>
      </c>
      <c r="H22" s="46" t="e">
        <f t="shared" si="5"/>
        <v>#DIV/0!</v>
      </c>
      <c r="I22" s="46" t="e">
        <f t="shared" si="5"/>
        <v>#DIV/0!</v>
      </c>
      <c r="J22" s="46" t="e">
        <f t="shared" si="5"/>
        <v>#DIV/0!</v>
      </c>
      <c r="K22" s="20" t="s">
        <v>63</v>
      </c>
      <c r="L22" s="210" t="s">
        <v>59</v>
      </c>
      <c r="M22" s="211"/>
      <c r="N22" s="211"/>
      <c r="O22" s="211"/>
      <c r="P22" s="211"/>
      <c r="Q22" s="212"/>
      <c r="R22" s="138"/>
    </row>
    <row r="23" spans="2:19" ht="21.75" customHeight="1">
      <c r="B23" s="139"/>
      <c r="C23" s="48" t="s">
        <v>46</v>
      </c>
      <c r="D23" s="21" t="s">
        <v>20</v>
      </c>
      <c r="E23" s="49"/>
      <c r="F23" s="49"/>
      <c r="G23" s="47">
        <f>E22+F22+G22</f>
        <v>12339.063788607531</v>
      </c>
      <c r="H23" s="49"/>
      <c r="I23" s="49"/>
      <c r="J23" s="47" t="e">
        <f>H22+I22+J22</f>
        <v>#DIV/0!</v>
      </c>
      <c r="K23" s="28" t="s">
        <v>63</v>
      </c>
      <c r="L23" s="199" t="s">
        <v>60</v>
      </c>
      <c r="M23" s="200"/>
      <c r="N23" s="200"/>
      <c r="O23" s="200"/>
      <c r="P23" s="200"/>
      <c r="Q23" s="201"/>
      <c r="R23" s="138"/>
    </row>
    <row r="24" spans="2:19" ht="15" customHeight="1">
      <c r="B24" s="139"/>
      <c r="R24" s="140"/>
    </row>
    <row r="25" spans="2:19" ht="25.5" customHeight="1">
      <c r="B25" s="139"/>
      <c r="C25" s="213" t="s">
        <v>168</v>
      </c>
      <c r="D25" s="213"/>
      <c r="E25" s="213"/>
      <c r="F25" s="213"/>
      <c r="G25" s="213"/>
      <c r="H25" s="213"/>
      <c r="I25" s="213"/>
      <c r="J25" s="213"/>
      <c r="K25" s="213"/>
      <c r="L25" s="213"/>
      <c r="M25" s="213"/>
      <c r="N25" s="213"/>
      <c r="O25" s="213"/>
      <c r="P25" s="213"/>
      <c r="Q25" s="213"/>
      <c r="R25" s="140"/>
    </row>
    <row r="26" spans="2:19" ht="30" customHeight="1">
      <c r="B26" s="139"/>
      <c r="C26" s="214" t="s">
        <v>22</v>
      </c>
      <c r="D26" s="214"/>
      <c r="E26" s="214"/>
      <c r="F26" s="214"/>
      <c r="G26" s="214"/>
      <c r="H26" s="214"/>
      <c r="I26" s="214"/>
      <c r="J26" s="214"/>
      <c r="K26" s="214"/>
      <c r="L26" s="214"/>
      <c r="M26" s="214"/>
      <c r="N26" s="214"/>
      <c r="O26" s="214"/>
      <c r="P26" s="214"/>
      <c r="Q26" s="214"/>
      <c r="R26" s="140"/>
    </row>
    <row r="27" spans="2:19" s="15" customFormat="1" ht="78.75" customHeight="1">
      <c r="B27" s="141"/>
      <c r="C27" s="174" t="s">
        <v>173</v>
      </c>
      <c r="D27" s="174"/>
      <c r="E27" s="174"/>
      <c r="F27" s="174"/>
      <c r="G27" s="174"/>
      <c r="H27" s="174"/>
      <c r="I27" s="174"/>
      <c r="J27" s="174"/>
      <c r="K27" s="174"/>
      <c r="L27" s="174"/>
      <c r="M27" s="174"/>
      <c r="N27" s="174"/>
      <c r="O27" s="174"/>
      <c r="P27" s="174"/>
      <c r="Q27" s="174"/>
      <c r="R27" s="142"/>
    </row>
    <row r="28" spans="2:19" s="15" customFormat="1" ht="7.5" customHeight="1">
      <c r="B28" s="141"/>
      <c r="C28" s="14"/>
      <c r="D28" s="14"/>
      <c r="E28" s="14"/>
      <c r="F28" s="14"/>
      <c r="G28" s="14"/>
      <c r="H28" s="14"/>
      <c r="I28" s="14"/>
      <c r="J28" s="14"/>
      <c r="K28" s="14"/>
      <c r="L28" s="14"/>
      <c r="M28" s="14"/>
      <c r="R28" s="142"/>
    </row>
    <row r="29" spans="2:19" s="15" customFormat="1" ht="30" customHeight="1" thickBot="1">
      <c r="B29" s="143"/>
      <c r="C29" s="209" t="s">
        <v>80</v>
      </c>
      <c r="D29" s="209"/>
      <c r="E29" s="209"/>
      <c r="F29" s="209"/>
      <c r="G29" s="209"/>
      <c r="H29" s="209"/>
      <c r="I29" s="209"/>
      <c r="J29" s="209"/>
      <c r="K29" s="209"/>
      <c r="L29" s="209"/>
      <c r="M29" s="209"/>
      <c r="N29" s="209"/>
      <c r="O29" s="209"/>
      <c r="P29" s="209"/>
      <c r="Q29" s="209"/>
      <c r="R29" s="144"/>
    </row>
    <row r="30" spans="2:19">
      <c r="K30" s="1"/>
      <c r="L30" s="1"/>
      <c r="M30" s="1"/>
    </row>
    <row r="31" spans="2:19">
      <c r="K31" s="1"/>
      <c r="L31" s="1"/>
      <c r="M31" s="1"/>
    </row>
    <row r="32" spans="2:19">
      <c r="K32" s="1"/>
      <c r="L32" s="1"/>
      <c r="M32" s="1"/>
    </row>
  </sheetData>
  <sheetProtection selectLockedCells="1"/>
  <mergeCells count="24">
    <mergeCell ref="C29:Q29"/>
    <mergeCell ref="C27:Q27"/>
    <mergeCell ref="L22:Q22"/>
    <mergeCell ref="C25:Q25"/>
    <mergeCell ref="C26:Q26"/>
    <mergeCell ref="L23:Q23"/>
    <mergeCell ref="L12:Q12"/>
    <mergeCell ref="L14:Q14"/>
    <mergeCell ref="L13:Q13"/>
    <mergeCell ref="L18:Q18"/>
    <mergeCell ref="L19:Q19"/>
    <mergeCell ref="L20:Q20"/>
    <mergeCell ref="L10:Q10"/>
    <mergeCell ref="L16:Q16"/>
    <mergeCell ref="L21:Q21"/>
    <mergeCell ref="L17:Q17"/>
    <mergeCell ref="L15:Q15"/>
    <mergeCell ref="L11:Q11"/>
    <mergeCell ref="F2:M2"/>
    <mergeCell ref="C7:I7"/>
    <mergeCell ref="C3:Q3"/>
    <mergeCell ref="C5:Q5"/>
    <mergeCell ref="C9:Q9"/>
    <mergeCell ref="C8:Q8"/>
  </mergeCells>
  <phoneticPr fontId="2" type="noConversion"/>
  <pageMargins left="0.35433070866141736" right="0.35433070866141736" top="0.98425196850393704" bottom="0.98425196850393704" header="0.51181102362204722" footer="0.51181102362204722"/>
  <pageSetup paperSize="9" scale="71" fitToHeight="2" orientation="portrait" r:id="rId1"/>
  <headerFooter alignWithMargins="0"/>
  <drawing r:id="rId2"/>
  <legacyDrawing r:id="rId3"/>
  <oleObjects>
    <oleObject progId="Visio.Drawing.11" shapeId="2079" r:id="rId4"/>
  </oleObjects>
</worksheet>
</file>

<file path=xl/worksheets/sheet4.xml><?xml version="1.0" encoding="utf-8"?>
<worksheet xmlns="http://schemas.openxmlformats.org/spreadsheetml/2006/main" xmlns:r="http://schemas.openxmlformats.org/officeDocument/2006/relationships">
  <sheetPr enableFormatConditionsCalculation="0">
    <tabColor theme="6" tint="0.39997558519241921"/>
  </sheetPr>
  <dimension ref="B1:N29"/>
  <sheetViews>
    <sheetView showGridLines="0" zoomScaleNormal="100" zoomScaleSheetLayoutView="55" workbookViewId="0"/>
  </sheetViews>
  <sheetFormatPr defaultRowHeight="12.75"/>
  <cols>
    <col min="1" max="1" width="2" style="12" customWidth="1"/>
    <col min="2" max="2" width="0.7109375" style="12" customWidth="1"/>
    <col min="3" max="3" width="21.140625" style="12" customWidth="1"/>
    <col min="4" max="4" width="1.42578125" style="12" bestFit="1" customWidth="1"/>
    <col min="5" max="6" width="9.85546875" style="12" bestFit="1" customWidth="1"/>
    <col min="7" max="7" width="10.140625" style="12" bestFit="1" customWidth="1"/>
    <col min="8" max="8" width="9.85546875" style="12" bestFit="1" customWidth="1"/>
    <col min="9" max="9" width="10.42578125" style="12" customWidth="1"/>
    <col min="10" max="10" width="9.85546875" style="12" customWidth="1"/>
    <col min="11" max="11" width="6.140625" style="12" bestFit="1" customWidth="1"/>
    <col min="12" max="13" width="7.140625" style="12" customWidth="1"/>
    <col min="14" max="14" width="1.42578125" style="12" customWidth="1"/>
    <col min="15" max="15" width="1.7109375" style="12" customWidth="1"/>
    <col min="16" max="17" width="7.140625" style="12" customWidth="1"/>
    <col min="18" max="18" width="0.85546875" style="12" customWidth="1"/>
    <col min="19" max="19" width="1.85546875" style="12" customWidth="1"/>
    <col min="20" max="16384" width="9.140625" style="12"/>
  </cols>
  <sheetData>
    <row r="1" spans="2:14" ht="18" customHeight="1" thickBot="1">
      <c r="B1" s="85"/>
    </row>
    <row r="2" spans="2:14" s="13" customFormat="1" ht="55.5" customHeight="1">
      <c r="B2" s="133"/>
      <c r="C2" s="134"/>
      <c r="D2" s="134"/>
      <c r="E2" s="135"/>
      <c r="F2" s="175" t="s">
        <v>76</v>
      </c>
      <c r="G2" s="176"/>
      <c r="H2" s="176"/>
      <c r="I2" s="176"/>
      <c r="J2" s="176"/>
      <c r="K2" s="176"/>
      <c r="L2" s="176"/>
      <c r="M2" s="176"/>
      <c r="N2" s="153"/>
    </row>
    <row r="3" spans="2:14" s="1" customFormat="1" ht="72.75" customHeight="1">
      <c r="B3" s="137"/>
      <c r="C3" s="179" t="s">
        <v>75</v>
      </c>
      <c r="D3" s="179"/>
      <c r="E3" s="179"/>
      <c r="F3" s="179"/>
      <c r="G3" s="179"/>
      <c r="H3" s="179"/>
      <c r="I3" s="179"/>
      <c r="J3" s="179"/>
      <c r="K3" s="179"/>
      <c r="L3" s="179"/>
      <c r="M3" s="179"/>
      <c r="N3" s="138"/>
    </row>
    <row r="4" spans="2:14" s="1" customFormat="1" ht="8.25" customHeight="1">
      <c r="B4" s="137"/>
      <c r="C4" s="32"/>
      <c r="D4" s="32"/>
      <c r="E4" s="32"/>
      <c r="F4" s="32"/>
      <c r="G4" s="32"/>
      <c r="H4" s="32"/>
      <c r="I4" s="32"/>
      <c r="J4" s="32"/>
      <c r="K4" s="32"/>
      <c r="L4" s="32"/>
      <c r="M4" s="32"/>
      <c r="N4" s="138"/>
    </row>
    <row r="5" spans="2:14" s="1" customFormat="1" ht="127.5" customHeight="1">
      <c r="B5" s="137"/>
      <c r="C5" s="179" t="s">
        <v>100</v>
      </c>
      <c r="D5" s="179"/>
      <c r="E5" s="179"/>
      <c r="F5" s="179"/>
      <c r="G5" s="179"/>
      <c r="H5" s="179"/>
      <c r="I5" s="179"/>
      <c r="J5" s="179"/>
      <c r="K5" s="179"/>
      <c r="L5" s="179"/>
      <c r="M5" s="179"/>
      <c r="N5" s="138"/>
    </row>
    <row r="6" spans="2:14" s="1" customFormat="1" ht="8.25" customHeight="1">
      <c r="B6" s="137"/>
      <c r="C6" s="32"/>
      <c r="D6" s="32"/>
      <c r="E6" s="32"/>
      <c r="F6" s="32"/>
      <c r="G6" s="32"/>
      <c r="H6" s="32"/>
      <c r="I6" s="32"/>
      <c r="J6" s="32"/>
      <c r="K6" s="32"/>
      <c r="L6" s="32"/>
      <c r="M6" s="32"/>
      <c r="N6" s="138"/>
    </row>
    <row r="7" spans="2:14" ht="26.25" customHeight="1">
      <c r="B7" s="139"/>
      <c r="C7" s="156" t="s">
        <v>21</v>
      </c>
      <c r="D7" s="58"/>
      <c r="E7" s="58"/>
      <c r="F7" s="58"/>
      <c r="G7" s="58"/>
      <c r="H7" s="58"/>
      <c r="I7" s="58"/>
      <c r="J7" s="59"/>
      <c r="K7" s="59"/>
      <c r="L7" s="59"/>
      <c r="M7" s="59"/>
      <c r="N7" s="140"/>
    </row>
    <row r="8" spans="2:14" ht="26.25" customHeight="1">
      <c r="B8" s="139"/>
      <c r="C8" s="182" t="s">
        <v>166</v>
      </c>
      <c r="D8" s="182"/>
      <c r="E8" s="182"/>
      <c r="F8" s="182"/>
      <c r="G8" s="182"/>
      <c r="H8" s="182"/>
      <c r="I8" s="182"/>
      <c r="J8" s="182"/>
      <c r="K8" s="182"/>
      <c r="L8" s="182"/>
      <c r="M8" s="182"/>
      <c r="N8" s="140"/>
    </row>
    <row r="9" spans="2:14" ht="58.5" customHeight="1">
      <c r="B9" s="139"/>
      <c r="C9" s="180" t="s">
        <v>167</v>
      </c>
      <c r="D9" s="180"/>
      <c r="E9" s="180"/>
      <c r="F9" s="180"/>
      <c r="G9" s="180"/>
      <c r="H9" s="180"/>
      <c r="I9" s="180"/>
      <c r="J9" s="180"/>
      <c r="K9" s="180"/>
      <c r="L9" s="180"/>
      <c r="M9" s="180"/>
      <c r="N9" s="140"/>
    </row>
    <row r="10" spans="2:14" ht="41.25" customHeight="1">
      <c r="B10" s="139"/>
      <c r="C10" s="224" t="s">
        <v>27</v>
      </c>
      <c r="D10" s="225"/>
      <c r="E10" s="145" t="s">
        <v>103</v>
      </c>
      <c r="F10" s="145" t="s">
        <v>104</v>
      </c>
      <c r="G10" s="132" t="s">
        <v>17</v>
      </c>
      <c r="H10" s="183" t="s">
        <v>16</v>
      </c>
      <c r="I10" s="184"/>
      <c r="J10" s="184"/>
      <c r="K10" s="184"/>
      <c r="L10" s="184"/>
      <c r="M10" s="185"/>
      <c r="N10" s="140"/>
    </row>
    <row r="11" spans="2:14" ht="21.75" customHeight="1">
      <c r="B11" s="139"/>
      <c r="C11" s="16" t="s">
        <v>39</v>
      </c>
      <c r="D11" s="62" t="s">
        <v>20</v>
      </c>
      <c r="E11" s="42">
        <v>20</v>
      </c>
      <c r="F11" s="146"/>
      <c r="G11" s="62" t="s">
        <v>13</v>
      </c>
      <c r="H11" s="196" t="s">
        <v>42</v>
      </c>
      <c r="I11" s="197"/>
      <c r="J11" s="197"/>
      <c r="K11" s="197"/>
      <c r="L11" s="197"/>
      <c r="M11" s="198"/>
      <c r="N11" s="140"/>
    </row>
    <row r="12" spans="2:14" ht="21.75" customHeight="1">
      <c r="B12" s="139"/>
      <c r="C12" s="18" t="s">
        <v>40</v>
      </c>
      <c r="D12" s="60" t="s">
        <v>20</v>
      </c>
      <c r="E12" s="63">
        <v>0.9</v>
      </c>
      <c r="F12" s="147"/>
      <c r="G12" s="60" t="s">
        <v>14</v>
      </c>
      <c r="H12" s="186" t="s">
        <v>72</v>
      </c>
      <c r="I12" s="187"/>
      <c r="J12" s="187"/>
      <c r="K12" s="187"/>
      <c r="L12" s="187"/>
      <c r="M12" s="188"/>
      <c r="N12" s="140"/>
    </row>
    <row r="13" spans="2:14" ht="28.5" customHeight="1">
      <c r="B13" s="139"/>
      <c r="C13" s="18" t="s">
        <v>35</v>
      </c>
      <c r="D13" s="60" t="s">
        <v>20</v>
      </c>
      <c r="E13" s="63">
        <v>0.75</v>
      </c>
      <c r="F13" s="147"/>
      <c r="G13" s="60" t="s">
        <v>14</v>
      </c>
      <c r="H13" s="205" t="s">
        <v>71</v>
      </c>
      <c r="I13" s="206"/>
      <c r="J13" s="206"/>
      <c r="K13" s="206"/>
      <c r="L13" s="206"/>
      <c r="M13" s="207"/>
      <c r="N13" s="140"/>
    </row>
    <row r="14" spans="2:14" ht="21.75" customHeight="1">
      <c r="B14" s="139"/>
      <c r="C14" s="18" t="s">
        <v>62</v>
      </c>
      <c r="D14" s="60" t="s">
        <v>20</v>
      </c>
      <c r="E14" s="44">
        <v>4000</v>
      </c>
      <c r="F14" s="148"/>
      <c r="G14" s="60" t="s">
        <v>65</v>
      </c>
      <c r="H14" s="186" t="s">
        <v>105</v>
      </c>
      <c r="I14" s="187"/>
      <c r="J14" s="187"/>
      <c r="K14" s="187"/>
      <c r="L14" s="187"/>
      <c r="M14" s="188"/>
      <c r="N14" s="140"/>
    </row>
    <row r="15" spans="2:14" ht="27" customHeight="1">
      <c r="B15" s="139"/>
      <c r="C15" s="26" t="s">
        <v>94</v>
      </c>
      <c r="D15" s="60" t="s">
        <v>20</v>
      </c>
      <c r="E15" s="50">
        <f>E11/E12</f>
        <v>22.222222222222221</v>
      </c>
      <c r="F15" s="50" t="e">
        <f>F11/F12</f>
        <v>#DIV/0!</v>
      </c>
      <c r="G15" s="60" t="s">
        <v>13</v>
      </c>
      <c r="H15" s="215" t="s">
        <v>102</v>
      </c>
      <c r="I15" s="216"/>
      <c r="J15" s="216"/>
      <c r="K15" s="216"/>
      <c r="L15" s="216"/>
      <c r="M15" s="217"/>
      <c r="N15" s="140"/>
    </row>
    <row r="16" spans="2:14" ht="27.75" customHeight="1">
      <c r="B16" s="139"/>
      <c r="C16" s="26" t="s">
        <v>95</v>
      </c>
      <c r="D16" s="60" t="s">
        <v>20</v>
      </c>
      <c r="E16" s="50">
        <f>(E11/E12)*(E13^2)</f>
        <v>12.5</v>
      </c>
      <c r="F16" s="50" t="e">
        <f>(F11/F12)*(F13^2)</f>
        <v>#DIV/0!</v>
      </c>
      <c r="G16" s="61" t="s">
        <v>13</v>
      </c>
      <c r="H16" s="218" t="s">
        <v>101</v>
      </c>
      <c r="I16" s="219"/>
      <c r="J16" s="219"/>
      <c r="K16" s="219"/>
      <c r="L16" s="219"/>
      <c r="M16" s="220"/>
      <c r="N16" s="140"/>
    </row>
    <row r="17" spans="2:14" ht="21.75" customHeight="1">
      <c r="B17" s="139"/>
      <c r="C17" s="26" t="s">
        <v>38</v>
      </c>
      <c r="D17" s="60" t="s">
        <v>20</v>
      </c>
      <c r="E17" s="50">
        <f>E15-E16</f>
        <v>9.7222222222222214</v>
      </c>
      <c r="F17" s="50" t="e">
        <f>F15-F16</f>
        <v>#DIV/0!</v>
      </c>
      <c r="G17" s="19" t="s">
        <v>13</v>
      </c>
      <c r="H17" s="208" t="s">
        <v>97</v>
      </c>
      <c r="I17" s="194"/>
      <c r="J17" s="194"/>
      <c r="K17" s="194"/>
      <c r="L17" s="194"/>
      <c r="M17" s="195"/>
      <c r="N17" s="140"/>
    </row>
    <row r="18" spans="2:14" ht="27" customHeight="1">
      <c r="B18" s="139"/>
      <c r="C18" s="26" t="s">
        <v>84</v>
      </c>
      <c r="D18" s="60" t="s">
        <v>20</v>
      </c>
      <c r="E18" s="44">
        <f>(E17*E14)</f>
        <v>38888.888888888883</v>
      </c>
      <c r="F18" s="44" t="e">
        <f>(F17*F14)</f>
        <v>#DIV/0!</v>
      </c>
      <c r="G18" s="19" t="s">
        <v>64</v>
      </c>
      <c r="H18" s="189" t="s">
        <v>85</v>
      </c>
      <c r="I18" s="187"/>
      <c r="J18" s="187"/>
      <c r="K18" s="187"/>
      <c r="L18" s="187"/>
      <c r="M18" s="188"/>
      <c r="N18" s="140"/>
    </row>
    <row r="19" spans="2:14" ht="21.75" customHeight="1">
      <c r="B19" s="139"/>
      <c r="C19" s="18" t="s">
        <v>19</v>
      </c>
      <c r="D19" s="60" t="s">
        <v>20</v>
      </c>
      <c r="E19" s="64">
        <v>0.14000000000000001</v>
      </c>
      <c r="F19" s="149"/>
      <c r="G19" s="19" t="s">
        <v>15</v>
      </c>
      <c r="H19" s="189" t="s">
        <v>18</v>
      </c>
      <c r="I19" s="187"/>
      <c r="J19" s="187"/>
      <c r="K19" s="187"/>
      <c r="L19" s="187"/>
      <c r="M19" s="188"/>
      <c r="N19" s="140"/>
    </row>
    <row r="20" spans="2:14" ht="25.5" customHeight="1">
      <c r="B20" s="139"/>
      <c r="C20" s="65" t="s">
        <v>37</v>
      </c>
      <c r="D20" s="66" t="s">
        <v>20</v>
      </c>
      <c r="E20" s="67">
        <f>E18*E19</f>
        <v>5444.4444444444443</v>
      </c>
      <c r="F20" s="67" t="e">
        <f>F18*F19</f>
        <v>#DIV/0!</v>
      </c>
      <c r="G20" s="68" t="s">
        <v>63</v>
      </c>
      <c r="H20" s="221" t="s">
        <v>59</v>
      </c>
      <c r="I20" s="222"/>
      <c r="J20" s="222"/>
      <c r="K20" s="222"/>
      <c r="L20" s="222"/>
      <c r="M20" s="223"/>
      <c r="N20" s="140"/>
    </row>
    <row r="21" spans="2:14" ht="15" customHeight="1">
      <c r="B21" s="139"/>
      <c r="N21" s="140"/>
    </row>
    <row r="22" spans="2:14" ht="25.5" customHeight="1">
      <c r="B22" s="139"/>
      <c r="C22" s="213" t="s">
        <v>168</v>
      </c>
      <c r="D22" s="213"/>
      <c r="E22" s="213"/>
      <c r="F22" s="213"/>
      <c r="G22" s="213"/>
      <c r="H22" s="213"/>
      <c r="I22" s="213"/>
      <c r="J22" s="213"/>
      <c r="K22" s="213"/>
      <c r="L22" s="213"/>
      <c r="M22" s="213"/>
      <c r="N22" s="158"/>
    </row>
    <row r="23" spans="2:14" ht="30" customHeight="1">
      <c r="B23" s="139"/>
      <c r="C23" s="157" t="s">
        <v>22</v>
      </c>
      <c r="D23" s="30"/>
      <c r="E23" s="30"/>
      <c r="F23" s="30"/>
      <c r="G23" s="30"/>
      <c r="H23" s="30"/>
      <c r="I23" s="30"/>
      <c r="J23" s="30"/>
      <c r="K23" s="30"/>
      <c r="L23" s="30"/>
      <c r="M23" s="30"/>
      <c r="N23" s="159"/>
    </row>
    <row r="24" spans="2:14" s="15" customFormat="1" ht="84.75" customHeight="1">
      <c r="B24" s="141"/>
      <c r="C24" s="174" t="s">
        <v>79</v>
      </c>
      <c r="D24" s="174"/>
      <c r="E24" s="174"/>
      <c r="F24" s="174"/>
      <c r="G24" s="174"/>
      <c r="H24" s="174"/>
      <c r="I24" s="174"/>
      <c r="J24" s="174"/>
      <c r="K24" s="174"/>
      <c r="L24" s="174"/>
      <c r="M24" s="174"/>
      <c r="N24" s="160"/>
    </row>
    <row r="25" spans="2:14" s="15" customFormat="1" ht="7.5" customHeight="1">
      <c r="B25" s="141"/>
      <c r="C25" s="14"/>
      <c r="D25" s="14"/>
      <c r="E25" s="14"/>
      <c r="F25" s="14"/>
      <c r="G25" s="14"/>
      <c r="H25" s="14"/>
      <c r="I25" s="14"/>
      <c r="J25" s="14"/>
      <c r="K25" s="14"/>
      <c r="L25" s="14"/>
      <c r="M25" s="14"/>
      <c r="N25" s="142"/>
    </row>
    <row r="26" spans="2:14" s="15" customFormat="1" ht="30" customHeight="1" thickBot="1">
      <c r="B26" s="143"/>
      <c r="C26" s="209" t="s">
        <v>108</v>
      </c>
      <c r="D26" s="209"/>
      <c r="E26" s="209"/>
      <c r="F26" s="209"/>
      <c r="G26" s="209"/>
      <c r="H26" s="209"/>
      <c r="I26" s="209"/>
      <c r="J26" s="209"/>
      <c r="K26" s="209"/>
      <c r="L26" s="209"/>
      <c r="M26" s="209"/>
      <c r="N26" s="161"/>
    </row>
    <row r="27" spans="2:14" ht="11.25" customHeight="1">
      <c r="K27" s="1"/>
      <c r="L27" s="1"/>
      <c r="M27" s="1"/>
    </row>
    <row r="28" spans="2:14">
      <c r="C28" s="57"/>
      <c r="K28" s="1"/>
      <c r="L28" s="1"/>
      <c r="M28" s="1"/>
    </row>
    <row r="29" spans="2:14">
      <c r="K29" s="1"/>
      <c r="L29" s="1"/>
      <c r="M29" s="1"/>
    </row>
  </sheetData>
  <sheetProtection selectLockedCells="1"/>
  <mergeCells count="20">
    <mergeCell ref="H10:M10"/>
    <mergeCell ref="H14:M14"/>
    <mergeCell ref="H19:M19"/>
    <mergeCell ref="F2:M2"/>
    <mergeCell ref="C3:M3"/>
    <mergeCell ref="C5:M5"/>
    <mergeCell ref="C9:M9"/>
    <mergeCell ref="C8:M8"/>
    <mergeCell ref="C10:D10"/>
    <mergeCell ref="C26:M26"/>
    <mergeCell ref="H11:M11"/>
    <mergeCell ref="H12:M12"/>
    <mergeCell ref="H13:M13"/>
    <mergeCell ref="H15:M15"/>
    <mergeCell ref="H16:M16"/>
    <mergeCell ref="H17:M17"/>
    <mergeCell ref="H18:M18"/>
    <mergeCell ref="H20:M20"/>
    <mergeCell ref="C22:M22"/>
    <mergeCell ref="C24:M24"/>
  </mergeCells>
  <phoneticPr fontId="2" type="noConversion"/>
  <pageMargins left="0.35433070866141736" right="0.35433070866141736" top="0.98425196850393704" bottom="0.98425196850393704" header="0.51181102362204722" footer="0.51181102362204722"/>
  <pageSetup paperSize="9" scale="68" fitToHeight="2" orientation="portrait" r:id="rId1"/>
  <headerFooter alignWithMargins="0"/>
  <colBreaks count="1" manualBreakCount="1">
    <brk id="15" max="26" man="1"/>
  </colBreaks>
  <drawing r:id="rId2"/>
  <legacyDrawing r:id="rId3"/>
  <oleObjects>
    <oleObject progId="Visio.Drawing.11" shapeId="9229" r:id="rId4"/>
  </oleObjects>
</worksheet>
</file>

<file path=xl/worksheets/sheet5.xml><?xml version="1.0" encoding="utf-8"?>
<worksheet xmlns="http://schemas.openxmlformats.org/spreadsheetml/2006/main" xmlns:r="http://schemas.openxmlformats.org/officeDocument/2006/relationships">
  <sheetPr enableFormatConditionsCalculation="0">
    <tabColor theme="6" tint="0.39997558519241921"/>
  </sheetPr>
  <dimension ref="B1:S37"/>
  <sheetViews>
    <sheetView showGridLines="0" zoomScaleNormal="100" zoomScaleSheetLayoutView="70" workbookViewId="0"/>
  </sheetViews>
  <sheetFormatPr defaultRowHeight="12.75"/>
  <cols>
    <col min="1" max="1" width="1.85546875" style="12" customWidth="1"/>
    <col min="2" max="2" width="0.7109375" style="12" customWidth="1"/>
    <col min="3" max="3" width="21.85546875" style="12" customWidth="1"/>
    <col min="4" max="4" width="1.42578125" style="12" bestFit="1" customWidth="1"/>
    <col min="5" max="8" width="9.85546875" style="12" bestFit="1" customWidth="1"/>
    <col min="9" max="9" width="10.42578125" style="12" customWidth="1"/>
    <col min="10" max="10" width="9.85546875" style="12" customWidth="1"/>
    <col min="11" max="11" width="6.140625" style="12" bestFit="1" customWidth="1"/>
    <col min="12" max="17" width="8.42578125" style="12" customWidth="1"/>
    <col min="18" max="18" width="0.85546875" style="12" customWidth="1"/>
    <col min="19" max="19" width="2" style="12" customWidth="1"/>
    <col min="20" max="16384" width="9.140625" style="12"/>
  </cols>
  <sheetData>
    <row r="1" spans="2:18" ht="18" customHeight="1" thickBot="1">
      <c r="B1" s="85"/>
    </row>
    <row r="2" spans="2:18" s="13" customFormat="1" ht="55.5" customHeight="1">
      <c r="B2" s="133"/>
      <c r="C2" s="134"/>
      <c r="D2" s="134"/>
      <c r="E2" s="135"/>
      <c r="F2" s="175" t="s">
        <v>77</v>
      </c>
      <c r="G2" s="176"/>
      <c r="H2" s="176"/>
      <c r="I2" s="176"/>
      <c r="J2" s="176"/>
      <c r="K2" s="176"/>
      <c r="L2" s="176"/>
      <c r="M2" s="176"/>
      <c r="N2" s="151"/>
      <c r="O2" s="152"/>
      <c r="P2" s="152"/>
      <c r="Q2" s="152"/>
      <c r="R2" s="153"/>
    </row>
    <row r="3" spans="2:18" s="1" customFormat="1" ht="57" customHeight="1">
      <c r="B3" s="137"/>
      <c r="C3" s="179" t="s">
        <v>70</v>
      </c>
      <c r="D3" s="179"/>
      <c r="E3" s="179"/>
      <c r="F3" s="179"/>
      <c r="G3" s="179"/>
      <c r="H3" s="179"/>
      <c r="I3" s="179"/>
      <c r="J3" s="179"/>
      <c r="K3" s="179"/>
      <c r="L3" s="179"/>
      <c r="M3" s="179"/>
      <c r="N3" s="179"/>
      <c r="O3" s="179"/>
      <c r="P3" s="179"/>
      <c r="Q3" s="179"/>
      <c r="R3" s="138"/>
    </row>
    <row r="4" spans="2:18" s="1" customFormat="1" ht="7.5" customHeight="1">
      <c r="B4" s="137"/>
      <c r="C4" s="32"/>
      <c r="D4" s="32"/>
      <c r="E4" s="32"/>
      <c r="F4" s="32"/>
      <c r="G4" s="32"/>
      <c r="H4" s="32"/>
      <c r="I4" s="32"/>
      <c r="J4" s="32"/>
      <c r="K4" s="32"/>
      <c r="L4" s="32"/>
      <c r="M4" s="32"/>
      <c r="N4" s="32"/>
      <c r="O4" s="32"/>
      <c r="P4" s="32"/>
      <c r="Q4" s="32"/>
      <c r="R4" s="138"/>
    </row>
    <row r="5" spans="2:18" s="1" customFormat="1" ht="99" customHeight="1">
      <c r="B5" s="137"/>
      <c r="C5" s="179" t="s">
        <v>86</v>
      </c>
      <c r="D5" s="179"/>
      <c r="E5" s="179"/>
      <c r="F5" s="179"/>
      <c r="G5" s="179"/>
      <c r="H5" s="179"/>
      <c r="I5" s="179"/>
      <c r="J5" s="179"/>
      <c r="K5" s="179"/>
      <c r="L5" s="179"/>
      <c r="M5" s="179"/>
      <c r="N5" s="179"/>
      <c r="O5" s="179"/>
      <c r="P5" s="179"/>
      <c r="Q5" s="179"/>
      <c r="R5" s="138"/>
    </row>
    <row r="6" spans="2:18" s="1" customFormat="1" ht="8.25" customHeight="1">
      <c r="B6" s="137"/>
      <c r="C6" s="32"/>
      <c r="D6" s="32"/>
      <c r="E6" s="32"/>
      <c r="F6" s="32"/>
      <c r="G6" s="32"/>
      <c r="H6" s="32"/>
      <c r="I6" s="32"/>
      <c r="J6" s="32"/>
      <c r="K6" s="32"/>
      <c r="L6" s="32"/>
      <c r="M6" s="32"/>
      <c r="N6" s="32"/>
      <c r="O6" s="32"/>
      <c r="P6" s="32"/>
      <c r="Q6" s="32"/>
      <c r="R6" s="138"/>
    </row>
    <row r="7" spans="2:18" s="1" customFormat="1" ht="29.25" customHeight="1">
      <c r="B7" s="137"/>
      <c r="C7" s="228" t="s">
        <v>87</v>
      </c>
      <c r="D7" s="179"/>
      <c r="E7" s="179"/>
      <c r="F7" s="179"/>
      <c r="G7" s="179"/>
      <c r="H7" s="179"/>
      <c r="I7" s="179"/>
      <c r="J7" s="179"/>
      <c r="K7" s="179"/>
      <c r="L7" s="179"/>
      <c r="M7" s="179"/>
      <c r="N7" s="179"/>
      <c r="O7" s="179"/>
      <c r="P7" s="179"/>
      <c r="Q7" s="179"/>
      <c r="R7" s="138"/>
    </row>
    <row r="8" spans="2:18" s="1" customFormat="1" ht="11.25" customHeight="1">
      <c r="B8" s="137"/>
      <c r="C8" s="32"/>
      <c r="D8" s="32"/>
      <c r="E8" s="32"/>
      <c r="F8" s="32"/>
      <c r="G8" s="32"/>
      <c r="H8" s="32"/>
      <c r="I8" s="32"/>
      <c r="J8" s="32"/>
      <c r="K8" s="32"/>
      <c r="L8" s="32"/>
      <c r="M8" s="32"/>
      <c r="N8" s="32"/>
      <c r="O8" s="32"/>
      <c r="P8" s="32"/>
      <c r="Q8" s="32"/>
      <c r="R8" s="138"/>
    </row>
    <row r="9" spans="2:18" ht="30" customHeight="1">
      <c r="B9" s="139"/>
      <c r="C9" s="214" t="s">
        <v>21</v>
      </c>
      <c r="D9" s="214"/>
      <c r="E9" s="214"/>
      <c r="F9" s="214"/>
      <c r="G9" s="214"/>
      <c r="H9" s="214"/>
      <c r="I9" s="214"/>
      <c r="J9" s="214"/>
      <c r="K9" s="214"/>
      <c r="L9" s="214"/>
      <c r="M9" s="214"/>
      <c r="N9" s="214"/>
      <c r="O9" s="214"/>
      <c r="P9" s="214"/>
      <c r="Q9" s="214"/>
      <c r="R9" s="140"/>
    </row>
    <row r="10" spans="2:18" ht="21.75" customHeight="1">
      <c r="B10" s="139"/>
      <c r="C10" s="182" t="s">
        <v>163</v>
      </c>
      <c r="D10" s="182"/>
      <c r="E10" s="182"/>
      <c r="F10" s="182"/>
      <c r="G10" s="182"/>
      <c r="H10" s="182"/>
      <c r="I10" s="182"/>
      <c r="J10" s="182"/>
      <c r="K10" s="182"/>
      <c r="L10" s="182"/>
      <c r="M10" s="182"/>
      <c r="N10" s="182"/>
      <c r="O10" s="182"/>
      <c r="P10" s="182"/>
      <c r="Q10" s="182"/>
      <c r="R10" s="140"/>
    </row>
    <row r="11" spans="2:18" ht="9" customHeight="1">
      <c r="B11" s="139"/>
      <c r="C11" s="227"/>
      <c r="D11" s="227"/>
      <c r="E11" s="227"/>
      <c r="F11" s="227"/>
      <c r="G11" s="227"/>
      <c r="H11" s="227"/>
      <c r="I11" s="227"/>
      <c r="J11" s="227"/>
      <c r="K11" s="227"/>
      <c r="L11" s="227"/>
      <c r="M11" s="227"/>
      <c r="N11" s="227"/>
      <c r="O11" s="227"/>
      <c r="P11" s="227"/>
      <c r="Q11" s="227"/>
      <c r="R11" s="140"/>
    </row>
    <row r="12" spans="2:18" ht="39" customHeight="1">
      <c r="B12" s="139"/>
      <c r="C12" s="226" t="s">
        <v>164</v>
      </c>
      <c r="D12" s="226"/>
      <c r="E12" s="226"/>
      <c r="F12" s="226"/>
      <c r="G12" s="226"/>
      <c r="H12" s="226"/>
      <c r="I12" s="226"/>
      <c r="J12" s="226"/>
      <c r="K12" s="226"/>
      <c r="L12" s="226"/>
      <c r="M12" s="226"/>
      <c r="N12" s="226"/>
      <c r="O12" s="226"/>
      <c r="P12" s="226"/>
      <c r="Q12" s="226"/>
      <c r="R12" s="140"/>
    </row>
    <row r="13" spans="2:18" ht="9" customHeight="1">
      <c r="B13" s="139"/>
      <c r="C13" s="34"/>
      <c r="D13" s="34"/>
      <c r="E13" s="34"/>
      <c r="F13" s="34"/>
      <c r="G13" s="34"/>
      <c r="H13" s="34"/>
      <c r="I13" s="34"/>
      <c r="J13" s="34"/>
      <c r="K13" s="34"/>
      <c r="L13" s="34"/>
      <c r="M13" s="34"/>
      <c r="N13" s="34"/>
      <c r="O13" s="34"/>
      <c r="P13" s="34"/>
      <c r="Q13" s="34"/>
      <c r="R13" s="140"/>
    </row>
    <row r="14" spans="2:18" ht="41.25" customHeight="1">
      <c r="B14" s="139"/>
      <c r="C14" s="224" t="s">
        <v>27</v>
      </c>
      <c r="D14" s="225"/>
      <c r="E14" s="145" t="s">
        <v>29</v>
      </c>
      <c r="F14" s="145" t="s">
        <v>30</v>
      </c>
      <c r="G14" s="145" t="s">
        <v>31</v>
      </c>
      <c r="H14" s="145" t="s">
        <v>32</v>
      </c>
      <c r="I14" s="145" t="s">
        <v>33</v>
      </c>
      <c r="J14" s="145" t="s">
        <v>34</v>
      </c>
      <c r="K14" s="132" t="s">
        <v>17</v>
      </c>
      <c r="L14" s="183" t="s">
        <v>16</v>
      </c>
      <c r="M14" s="184"/>
      <c r="N14" s="184"/>
      <c r="O14" s="184"/>
      <c r="P14" s="184"/>
      <c r="Q14" s="185"/>
      <c r="R14" s="138"/>
    </row>
    <row r="15" spans="2:18" ht="21.75" customHeight="1">
      <c r="B15" s="139"/>
      <c r="C15" s="26" t="s">
        <v>39</v>
      </c>
      <c r="D15" s="19" t="s">
        <v>20</v>
      </c>
      <c r="E15" s="50">
        <v>40</v>
      </c>
      <c r="F15" s="50">
        <v>40</v>
      </c>
      <c r="G15" s="50">
        <v>40</v>
      </c>
      <c r="H15" s="146"/>
      <c r="I15" s="146"/>
      <c r="J15" s="146"/>
      <c r="K15" s="24" t="s">
        <v>13</v>
      </c>
      <c r="L15" s="196" t="s">
        <v>42</v>
      </c>
      <c r="M15" s="197"/>
      <c r="N15" s="197"/>
      <c r="O15" s="197"/>
      <c r="P15" s="197"/>
      <c r="Q15" s="198"/>
      <c r="R15" s="138"/>
    </row>
    <row r="16" spans="2:18" ht="21.75" customHeight="1">
      <c r="B16" s="139"/>
      <c r="C16" s="26" t="s">
        <v>68</v>
      </c>
      <c r="D16" s="19" t="s">
        <v>20</v>
      </c>
      <c r="E16" s="51">
        <v>0.9</v>
      </c>
      <c r="F16" s="51">
        <v>0.98</v>
      </c>
      <c r="G16" s="51">
        <v>0.98</v>
      </c>
      <c r="H16" s="147"/>
      <c r="I16" s="147"/>
      <c r="J16" s="147"/>
      <c r="K16" s="24" t="s">
        <v>14</v>
      </c>
      <c r="L16" s="186" t="s">
        <v>69</v>
      </c>
      <c r="M16" s="187"/>
      <c r="N16" s="187"/>
      <c r="O16" s="187"/>
      <c r="P16" s="187"/>
      <c r="Q16" s="188"/>
      <c r="R16" s="138"/>
    </row>
    <row r="17" spans="2:18" ht="21.75" customHeight="1">
      <c r="B17" s="139"/>
      <c r="C17" s="26" t="s">
        <v>44</v>
      </c>
      <c r="D17" s="19" t="s">
        <v>20</v>
      </c>
      <c r="E17" s="51">
        <v>0.98</v>
      </c>
      <c r="F17" s="51">
        <v>1</v>
      </c>
      <c r="G17" s="51">
        <v>1</v>
      </c>
      <c r="H17" s="147"/>
      <c r="I17" s="147"/>
      <c r="J17" s="147"/>
      <c r="K17" s="24" t="s">
        <v>14</v>
      </c>
      <c r="L17" s="186" t="s">
        <v>52</v>
      </c>
      <c r="M17" s="187"/>
      <c r="N17" s="187"/>
      <c r="O17" s="187"/>
      <c r="P17" s="187"/>
      <c r="Q17" s="188"/>
      <c r="R17" s="138"/>
    </row>
    <row r="18" spans="2:18" ht="26.25" customHeight="1">
      <c r="B18" s="139"/>
      <c r="C18" s="26" t="s">
        <v>88</v>
      </c>
      <c r="D18" s="19" t="s">
        <v>20</v>
      </c>
      <c r="E18" s="51">
        <v>0.25</v>
      </c>
      <c r="F18" s="51">
        <v>0.5</v>
      </c>
      <c r="G18" s="51">
        <v>1</v>
      </c>
      <c r="H18" s="147"/>
      <c r="I18" s="147"/>
      <c r="J18" s="147"/>
      <c r="K18" s="24" t="s">
        <v>14</v>
      </c>
      <c r="L18" s="186" t="s">
        <v>89</v>
      </c>
      <c r="M18" s="187"/>
      <c r="N18" s="187"/>
      <c r="O18" s="187"/>
      <c r="P18" s="187"/>
      <c r="Q18" s="188"/>
      <c r="R18" s="138"/>
    </row>
    <row r="19" spans="2:18" ht="26.25" customHeight="1">
      <c r="B19" s="139"/>
      <c r="C19" s="25" t="s">
        <v>66</v>
      </c>
      <c r="D19" s="19" t="s">
        <v>20</v>
      </c>
      <c r="E19" s="44">
        <v>1000</v>
      </c>
      <c r="F19" s="44">
        <v>4000</v>
      </c>
      <c r="G19" s="44">
        <v>1000</v>
      </c>
      <c r="H19" s="148"/>
      <c r="I19" s="148"/>
      <c r="J19" s="148"/>
      <c r="K19" s="23" t="s">
        <v>65</v>
      </c>
      <c r="L19" s="186" t="s">
        <v>82</v>
      </c>
      <c r="M19" s="187"/>
      <c r="N19" s="187"/>
      <c r="O19" s="187"/>
      <c r="P19" s="187"/>
      <c r="Q19" s="188"/>
      <c r="R19" s="138"/>
    </row>
    <row r="20" spans="2:18" ht="27" customHeight="1">
      <c r="B20" s="139"/>
      <c r="C20" s="26" t="s">
        <v>47</v>
      </c>
      <c r="D20" s="19" t="s">
        <v>20</v>
      </c>
      <c r="E20" s="50">
        <f t="shared" ref="E20:J20" si="0">E15/E16</f>
        <v>44.444444444444443</v>
      </c>
      <c r="F20" s="50">
        <f t="shared" si="0"/>
        <v>40.816326530612244</v>
      </c>
      <c r="G20" s="50">
        <f t="shared" si="0"/>
        <v>40.816326530612244</v>
      </c>
      <c r="H20" s="50" t="e">
        <f t="shared" si="0"/>
        <v>#DIV/0!</v>
      </c>
      <c r="I20" s="50" t="e">
        <f t="shared" si="0"/>
        <v>#DIV/0!</v>
      </c>
      <c r="J20" s="50" t="e">
        <f t="shared" si="0"/>
        <v>#DIV/0!</v>
      </c>
      <c r="K20" s="23" t="s">
        <v>13</v>
      </c>
      <c r="L20" s="229" t="s">
        <v>90</v>
      </c>
      <c r="M20" s="203"/>
      <c r="N20" s="203"/>
      <c r="O20" s="203"/>
      <c r="P20" s="203"/>
      <c r="Q20" s="204"/>
      <c r="R20" s="138"/>
    </row>
    <row r="21" spans="2:18" ht="27.75" customHeight="1">
      <c r="B21" s="139"/>
      <c r="C21" s="26" t="s">
        <v>48</v>
      </c>
      <c r="D21" s="19" t="s">
        <v>20</v>
      </c>
      <c r="E21" s="50">
        <f t="shared" ref="E21:J21" si="1">(E15*(E18^2)/E17)/E16</f>
        <v>2.8344671201814058</v>
      </c>
      <c r="F21" s="50">
        <f t="shared" si="1"/>
        <v>10.204081632653061</v>
      </c>
      <c r="G21" s="50">
        <f t="shared" si="1"/>
        <v>40.816326530612244</v>
      </c>
      <c r="H21" s="50" t="e">
        <f t="shared" si="1"/>
        <v>#DIV/0!</v>
      </c>
      <c r="I21" s="50" t="e">
        <f t="shared" si="1"/>
        <v>#DIV/0!</v>
      </c>
      <c r="J21" s="50" t="e">
        <f t="shared" si="1"/>
        <v>#DIV/0!</v>
      </c>
      <c r="K21" s="23" t="s">
        <v>13</v>
      </c>
      <c r="L21" s="218" t="s">
        <v>91</v>
      </c>
      <c r="M21" s="219"/>
      <c r="N21" s="219"/>
      <c r="O21" s="219"/>
      <c r="P21" s="219"/>
      <c r="Q21" s="220"/>
      <c r="R21" s="138"/>
    </row>
    <row r="22" spans="2:18" ht="24" customHeight="1">
      <c r="B22" s="139"/>
      <c r="C22" s="26" t="s">
        <v>38</v>
      </c>
      <c r="D22" s="19" t="s">
        <v>20</v>
      </c>
      <c r="E22" s="50">
        <f t="shared" ref="E22:J22" si="2">E20-E21</f>
        <v>41.609977324263035</v>
      </c>
      <c r="F22" s="50">
        <f t="shared" si="2"/>
        <v>30.612244897959183</v>
      </c>
      <c r="G22" s="50">
        <f t="shared" si="2"/>
        <v>0</v>
      </c>
      <c r="H22" s="50" t="e">
        <f t="shared" si="2"/>
        <v>#DIV/0!</v>
      </c>
      <c r="I22" s="50" t="e">
        <f t="shared" si="2"/>
        <v>#DIV/0!</v>
      </c>
      <c r="J22" s="50" t="e">
        <f t="shared" si="2"/>
        <v>#DIV/0!</v>
      </c>
      <c r="K22" s="23" t="s">
        <v>13</v>
      </c>
      <c r="L22" s="208" t="s">
        <v>67</v>
      </c>
      <c r="M22" s="194"/>
      <c r="N22" s="194"/>
      <c r="O22" s="194"/>
      <c r="P22" s="194"/>
      <c r="Q22" s="195"/>
      <c r="R22" s="138"/>
    </row>
    <row r="23" spans="2:18" ht="22.5">
      <c r="B23" s="139"/>
      <c r="C23" s="26" t="s">
        <v>51</v>
      </c>
      <c r="D23" s="19" t="s">
        <v>20</v>
      </c>
      <c r="E23" s="52">
        <f t="shared" ref="E23:J23" si="3">(E22*E19)</f>
        <v>41609.977324263033</v>
      </c>
      <c r="F23" s="52">
        <f t="shared" si="3"/>
        <v>122448.97959183673</v>
      </c>
      <c r="G23" s="52">
        <f t="shared" si="3"/>
        <v>0</v>
      </c>
      <c r="H23" s="52" t="e">
        <f t="shared" si="3"/>
        <v>#DIV/0!</v>
      </c>
      <c r="I23" s="52" t="e">
        <f t="shared" si="3"/>
        <v>#DIV/0!</v>
      </c>
      <c r="J23" s="52" t="e">
        <f t="shared" si="3"/>
        <v>#DIV/0!</v>
      </c>
      <c r="K23" s="23" t="s">
        <v>49</v>
      </c>
      <c r="L23" s="190" t="s">
        <v>92</v>
      </c>
      <c r="M23" s="191"/>
      <c r="N23" s="191"/>
      <c r="O23" s="191"/>
      <c r="P23" s="191"/>
      <c r="Q23" s="192"/>
      <c r="R23" s="138"/>
    </row>
    <row r="24" spans="2:18" ht="21.75" customHeight="1">
      <c r="B24" s="139"/>
      <c r="C24" s="18" t="s">
        <v>19</v>
      </c>
      <c r="D24" s="19" t="s">
        <v>20</v>
      </c>
      <c r="E24" s="53">
        <v>0.14000000000000001</v>
      </c>
      <c r="F24" s="53">
        <v>0.14000000000000001</v>
      </c>
      <c r="G24" s="53">
        <v>0.14000000000000001</v>
      </c>
      <c r="H24" s="149"/>
      <c r="I24" s="149">
        <f>H24</f>
        <v>0</v>
      </c>
      <c r="J24" s="149">
        <f>I24</f>
        <v>0</v>
      </c>
      <c r="K24" s="20" t="s">
        <v>15</v>
      </c>
      <c r="L24" s="189" t="s">
        <v>18</v>
      </c>
      <c r="M24" s="187"/>
      <c r="N24" s="187"/>
      <c r="O24" s="187"/>
      <c r="P24" s="187"/>
      <c r="Q24" s="188"/>
      <c r="R24" s="138"/>
    </row>
    <row r="25" spans="2:18" ht="21.75" customHeight="1">
      <c r="B25" s="139"/>
      <c r="C25" s="27" t="s">
        <v>37</v>
      </c>
      <c r="D25" s="19" t="s">
        <v>20</v>
      </c>
      <c r="E25" s="54">
        <f t="shared" ref="E25:J25" si="4">E24*E23</f>
        <v>5825.3968253968251</v>
      </c>
      <c r="F25" s="54">
        <f t="shared" si="4"/>
        <v>17142.857142857145</v>
      </c>
      <c r="G25" s="54">
        <f t="shared" si="4"/>
        <v>0</v>
      </c>
      <c r="H25" s="54" t="e">
        <f t="shared" si="4"/>
        <v>#DIV/0!</v>
      </c>
      <c r="I25" s="54" t="e">
        <f t="shared" si="4"/>
        <v>#DIV/0!</v>
      </c>
      <c r="J25" s="54" t="e">
        <f t="shared" si="4"/>
        <v>#DIV/0!</v>
      </c>
      <c r="K25" s="20" t="s">
        <v>64</v>
      </c>
      <c r="L25" s="210" t="s">
        <v>61</v>
      </c>
      <c r="M25" s="211"/>
      <c r="N25" s="211"/>
      <c r="O25" s="211"/>
      <c r="P25" s="211"/>
      <c r="Q25" s="212"/>
      <c r="R25" s="138"/>
    </row>
    <row r="26" spans="2:18" ht="21.75" customHeight="1">
      <c r="B26" s="139"/>
      <c r="C26" s="38" t="s">
        <v>50</v>
      </c>
      <c r="D26" s="21" t="s">
        <v>20</v>
      </c>
      <c r="E26" s="56"/>
      <c r="F26" s="56"/>
      <c r="G26" s="55">
        <f>E25+F25+G25</f>
        <v>22968.253968253972</v>
      </c>
      <c r="H26" s="56"/>
      <c r="I26" s="56"/>
      <c r="J26" s="55" t="e">
        <f>H25+I25+J25</f>
        <v>#DIV/0!</v>
      </c>
      <c r="K26" s="22" t="s">
        <v>63</v>
      </c>
      <c r="L26" s="199" t="s">
        <v>60</v>
      </c>
      <c r="M26" s="200"/>
      <c r="N26" s="200"/>
      <c r="O26" s="200"/>
      <c r="P26" s="200"/>
      <c r="Q26" s="201"/>
      <c r="R26" s="138"/>
    </row>
    <row r="27" spans="2:18" ht="7.5" customHeight="1">
      <c r="B27" s="139"/>
      <c r="R27" s="140"/>
    </row>
    <row r="28" spans="2:18" ht="44.25" customHeight="1">
      <c r="B28" s="139"/>
      <c r="C28" s="213" t="s">
        <v>165</v>
      </c>
      <c r="D28" s="213"/>
      <c r="E28" s="213"/>
      <c r="F28" s="213"/>
      <c r="G28" s="213"/>
      <c r="H28" s="213"/>
      <c r="I28" s="213"/>
      <c r="J28" s="213"/>
      <c r="K28" s="213"/>
      <c r="L28" s="213"/>
      <c r="M28" s="213"/>
      <c r="N28" s="213"/>
      <c r="O28" s="213"/>
      <c r="P28" s="213"/>
      <c r="Q28" s="213"/>
      <c r="R28" s="140"/>
    </row>
    <row r="29" spans="2:18" ht="30" customHeight="1">
      <c r="B29" s="139"/>
      <c r="C29" s="177" t="s">
        <v>22</v>
      </c>
      <c r="D29" s="178"/>
      <c r="E29" s="178"/>
      <c r="F29" s="178"/>
      <c r="G29" s="178"/>
      <c r="H29" s="178"/>
      <c r="I29" s="178"/>
      <c r="R29" s="140"/>
    </row>
    <row r="30" spans="2:18" s="15" customFormat="1" ht="82.5" customHeight="1">
      <c r="B30" s="141"/>
      <c r="C30" s="174" t="s">
        <v>0</v>
      </c>
      <c r="D30" s="174"/>
      <c r="E30" s="174"/>
      <c r="F30" s="174"/>
      <c r="G30" s="174"/>
      <c r="H30" s="174"/>
      <c r="I30" s="174"/>
      <c r="J30" s="174"/>
      <c r="K30" s="174"/>
      <c r="L30" s="174"/>
      <c r="M30" s="174"/>
      <c r="N30" s="174"/>
      <c r="O30" s="174"/>
      <c r="P30" s="174"/>
      <c r="Q30" s="174"/>
      <c r="R30" s="142"/>
    </row>
    <row r="31" spans="2:18" s="15" customFormat="1" ht="52.5" customHeight="1">
      <c r="B31" s="141"/>
      <c r="C31" s="174" t="s">
        <v>174</v>
      </c>
      <c r="D31" s="174"/>
      <c r="E31" s="174"/>
      <c r="F31" s="174"/>
      <c r="G31" s="174"/>
      <c r="H31" s="174"/>
      <c r="I31" s="174"/>
      <c r="J31" s="174"/>
      <c r="K31" s="174"/>
      <c r="L31" s="174"/>
      <c r="M31" s="174"/>
      <c r="N31" s="174"/>
      <c r="O31" s="174"/>
      <c r="P31" s="174"/>
      <c r="Q31" s="174"/>
      <c r="R31" s="142"/>
    </row>
    <row r="32" spans="2:18" s="15" customFormat="1" ht="7.5" customHeight="1">
      <c r="B32" s="141"/>
      <c r="C32" s="14"/>
      <c r="D32" s="14"/>
      <c r="E32" s="14"/>
      <c r="F32" s="14"/>
      <c r="G32" s="14"/>
      <c r="H32" s="14"/>
      <c r="I32" s="14"/>
      <c r="J32" s="14"/>
      <c r="K32" s="14"/>
      <c r="L32" s="14"/>
      <c r="M32" s="14"/>
      <c r="R32" s="142"/>
    </row>
    <row r="33" spans="2:19" s="15" customFormat="1" ht="7.5" customHeight="1">
      <c r="B33" s="141"/>
      <c r="C33" s="14"/>
      <c r="D33" s="14"/>
      <c r="E33" s="14"/>
      <c r="F33" s="14"/>
      <c r="G33" s="14"/>
      <c r="H33" s="14"/>
      <c r="I33" s="14"/>
      <c r="J33" s="14"/>
      <c r="K33" s="14"/>
      <c r="L33" s="14"/>
      <c r="M33" s="14"/>
      <c r="R33" s="142"/>
    </row>
    <row r="34" spans="2:19" s="15" customFormat="1" ht="39.75" customHeight="1" thickBot="1">
      <c r="B34" s="143"/>
      <c r="C34" s="209" t="s">
        <v>106</v>
      </c>
      <c r="D34" s="209"/>
      <c r="E34" s="209"/>
      <c r="F34" s="209"/>
      <c r="G34" s="209"/>
      <c r="H34" s="209"/>
      <c r="I34" s="209"/>
      <c r="J34" s="209"/>
      <c r="K34" s="209"/>
      <c r="L34" s="209"/>
      <c r="M34" s="209"/>
      <c r="N34" s="209"/>
      <c r="O34" s="209"/>
      <c r="P34" s="209"/>
      <c r="Q34" s="209"/>
      <c r="R34" s="144"/>
      <c r="S34" s="150"/>
    </row>
    <row r="35" spans="2:19" ht="9.75" customHeight="1">
      <c r="K35" s="1"/>
      <c r="L35" s="1"/>
      <c r="M35" s="1"/>
    </row>
    <row r="36" spans="2:19">
      <c r="K36" s="1"/>
      <c r="L36" s="1"/>
      <c r="M36" s="1"/>
    </row>
    <row r="37" spans="2:19">
      <c r="K37" s="1"/>
      <c r="L37" s="1"/>
      <c r="M37" s="1"/>
    </row>
  </sheetData>
  <sheetProtection selectLockedCells="1"/>
  <mergeCells count="27">
    <mergeCell ref="C30:Q30"/>
    <mergeCell ref="C31:Q31"/>
    <mergeCell ref="C34:Q34"/>
    <mergeCell ref="C3:Q3"/>
    <mergeCell ref="C9:Q9"/>
    <mergeCell ref="C11:Q11"/>
    <mergeCell ref="C5:Q5"/>
    <mergeCell ref="C7:Q7"/>
    <mergeCell ref="L16:Q16"/>
    <mergeCell ref="L17:Q17"/>
    <mergeCell ref="L20:Q20"/>
    <mergeCell ref="L21:Q21"/>
    <mergeCell ref="L23:Q23"/>
    <mergeCell ref="C28:Q28"/>
    <mergeCell ref="C29:I29"/>
    <mergeCell ref="L24:Q24"/>
    <mergeCell ref="L22:Q22"/>
    <mergeCell ref="L25:Q25"/>
    <mergeCell ref="L26:Q26"/>
    <mergeCell ref="L15:Q15"/>
    <mergeCell ref="L19:Q19"/>
    <mergeCell ref="L18:Q18"/>
    <mergeCell ref="F2:M2"/>
    <mergeCell ref="C14:D14"/>
    <mergeCell ref="L14:Q14"/>
    <mergeCell ref="C10:Q10"/>
    <mergeCell ref="C12:Q12"/>
  </mergeCells>
  <phoneticPr fontId="2" type="noConversion"/>
  <pageMargins left="0.35433070866141736" right="0.35433070866141736" top="0.98425196850393704" bottom="0.98425196850393704" header="0.51181102362204722" footer="0.51181102362204722"/>
  <pageSetup paperSize="9" scale="64" fitToHeight="2" orientation="portrait" r:id="rId1"/>
  <headerFooter alignWithMargins="0"/>
  <drawing r:id="rId2"/>
  <legacyDrawing r:id="rId3"/>
  <oleObjects>
    <oleObject progId="Visio.Drawing.11" shapeId="8215" r:id="rId4"/>
  </oleObjects>
</worksheet>
</file>

<file path=xl/worksheets/sheet6.xml><?xml version="1.0" encoding="utf-8"?>
<worksheet xmlns="http://schemas.openxmlformats.org/spreadsheetml/2006/main" xmlns:r="http://schemas.openxmlformats.org/officeDocument/2006/relationships">
  <sheetPr enableFormatConditionsCalculation="0">
    <tabColor theme="6" tint="0.39997558519241921"/>
  </sheetPr>
  <dimension ref="B1:S37"/>
  <sheetViews>
    <sheetView showGridLines="0" zoomScaleNormal="100" zoomScaleSheetLayoutView="115" workbookViewId="0"/>
  </sheetViews>
  <sheetFormatPr defaultRowHeight="12.75"/>
  <cols>
    <col min="1" max="1" width="1.85546875" style="12" customWidth="1"/>
    <col min="2" max="2" width="0.7109375" style="12" customWidth="1"/>
    <col min="3" max="3" width="21.7109375" style="12" customWidth="1"/>
    <col min="4" max="4" width="1.42578125" style="12" bestFit="1" customWidth="1"/>
    <col min="5" max="8" width="9.85546875" style="12" bestFit="1" customWidth="1"/>
    <col min="9" max="9" width="10.42578125" style="12" customWidth="1"/>
    <col min="10" max="10" width="9.85546875" style="12" customWidth="1"/>
    <col min="11" max="11" width="6.140625" style="12" bestFit="1" customWidth="1"/>
    <col min="12" max="17" width="8" style="12" customWidth="1"/>
    <col min="18" max="18" width="0.85546875" style="12" customWidth="1"/>
    <col min="19" max="19" width="1.85546875" style="12" customWidth="1"/>
    <col min="20" max="16384" width="9.140625" style="12"/>
  </cols>
  <sheetData>
    <row r="1" spans="2:19" ht="18" customHeight="1" thickBot="1">
      <c r="B1" s="85"/>
    </row>
    <row r="2" spans="2:19" s="13" customFormat="1" ht="55.5" customHeight="1">
      <c r="B2" s="133"/>
      <c r="C2" s="134"/>
      <c r="D2" s="134"/>
      <c r="E2" s="135"/>
      <c r="F2" s="175" t="s">
        <v>78</v>
      </c>
      <c r="G2" s="176"/>
      <c r="H2" s="176"/>
      <c r="I2" s="176"/>
      <c r="J2" s="176"/>
      <c r="K2" s="176"/>
      <c r="L2" s="176"/>
      <c r="M2" s="176"/>
      <c r="N2" s="151"/>
      <c r="O2" s="152"/>
      <c r="P2" s="152"/>
      <c r="Q2" s="152"/>
      <c r="R2" s="153"/>
    </row>
    <row r="3" spans="2:19" s="13" customFormat="1" ht="55.5" customHeight="1">
      <c r="B3" s="154"/>
      <c r="C3" s="179" t="s">
        <v>70</v>
      </c>
      <c r="D3" s="179"/>
      <c r="E3" s="179"/>
      <c r="F3" s="179"/>
      <c r="G3" s="179"/>
      <c r="H3" s="179"/>
      <c r="I3" s="179"/>
      <c r="J3" s="179"/>
      <c r="K3" s="179"/>
      <c r="L3" s="179"/>
      <c r="M3" s="179"/>
      <c r="N3" s="179"/>
      <c r="O3" s="179"/>
      <c r="P3" s="179"/>
      <c r="Q3" s="179"/>
      <c r="R3" s="155"/>
    </row>
    <row r="4" spans="2:19" s="13" customFormat="1" ht="8.25" customHeight="1">
      <c r="B4" s="154"/>
      <c r="C4" s="32"/>
      <c r="D4" s="32"/>
      <c r="E4" s="32"/>
      <c r="F4" s="32"/>
      <c r="G4" s="32"/>
      <c r="H4" s="32"/>
      <c r="I4" s="32"/>
      <c r="J4" s="32"/>
      <c r="K4" s="32"/>
      <c r="L4" s="32"/>
      <c r="M4" s="32"/>
      <c r="N4" s="32"/>
      <c r="O4" s="32"/>
      <c r="P4" s="32"/>
      <c r="Q4" s="32"/>
      <c r="R4" s="155"/>
    </row>
    <row r="5" spans="2:19" s="13" customFormat="1" ht="90.75" customHeight="1">
      <c r="B5" s="154"/>
      <c r="C5" s="179" t="s">
        <v>86</v>
      </c>
      <c r="D5" s="179"/>
      <c r="E5" s="179"/>
      <c r="F5" s="179"/>
      <c r="G5" s="179"/>
      <c r="H5" s="179"/>
      <c r="I5" s="179"/>
      <c r="J5" s="179"/>
      <c r="K5" s="179"/>
      <c r="L5" s="179"/>
      <c r="M5" s="179"/>
      <c r="N5" s="179"/>
      <c r="O5" s="179"/>
      <c r="P5" s="179"/>
      <c r="Q5" s="179"/>
      <c r="R5" s="155"/>
    </row>
    <row r="6" spans="2:19" s="1" customFormat="1" ht="9.75" customHeight="1">
      <c r="B6" s="137"/>
      <c r="C6" s="32"/>
      <c r="D6" s="32"/>
      <c r="E6" s="32"/>
      <c r="F6" s="32"/>
      <c r="G6" s="32"/>
      <c r="H6" s="32"/>
      <c r="I6" s="32"/>
      <c r="J6" s="32"/>
      <c r="K6" s="32"/>
      <c r="L6" s="32"/>
      <c r="M6" s="32"/>
      <c r="N6" s="32"/>
      <c r="O6" s="32"/>
      <c r="P6" s="32"/>
      <c r="Q6" s="32"/>
      <c r="R6" s="138"/>
    </row>
    <row r="7" spans="2:19" s="1" customFormat="1" ht="29.25" customHeight="1">
      <c r="B7" s="137"/>
      <c r="C7" s="228" t="s">
        <v>87</v>
      </c>
      <c r="D7" s="179"/>
      <c r="E7" s="179"/>
      <c r="F7" s="179"/>
      <c r="G7" s="179"/>
      <c r="H7" s="179"/>
      <c r="I7" s="179"/>
      <c r="J7" s="179"/>
      <c r="K7" s="179"/>
      <c r="L7" s="179"/>
      <c r="M7" s="179"/>
      <c r="N7" s="179"/>
      <c r="O7" s="179"/>
      <c r="P7" s="179"/>
      <c r="Q7" s="179"/>
      <c r="R7" s="138"/>
    </row>
    <row r="8" spans="2:19" s="1" customFormat="1" ht="9.75" customHeight="1">
      <c r="B8" s="137"/>
      <c r="C8" s="32"/>
      <c r="D8" s="33"/>
      <c r="E8" s="33"/>
      <c r="F8" s="33"/>
      <c r="G8" s="33"/>
      <c r="H8" s="33"/>
      <c r="I8" s="33"/>
      <c r="J8" s="33"/>
      <c r="K8" s="33"/>
      <c r="L8" s="33"/>
      <c r="M8" s="33"/>
      <c r="R8" s="138"/>
    </row>
    <row r="9" spans="2:19" ht="30" customHeight="1">
      <c r="B9" s="139"/>
      <c r="C9" s="214" t="s">
        <v>21</v>
      </c>
      <c r="D9" s="214"/>
      <c r="E9" s="214"/>
      <c r="F9" s="214"/>
      <c r="G9" s="214"/>
      <c r="H9" s="214"/>
      <c r="I9" s="214"/>
      <c r="J9" s="214"/>
      <c r="K9" s="214"/>
      <c r="L9" s="214"/>
      <c r="M9" s="214"/>
      <c r="N9" s="214"/>
      <c r="O9" s="214"/>
      <c r="P9" s="214"/>
      <c r="Q9" s="214"/>
      <c r="R9" s="140"/>
    </row>
    <row r="10" spans="2:19" ht="11.25" customHeight="1">
      <c r="B10" s="139"/>
      <c r="C10" s="30"/>
      <c r="D10" s="31"/>
      <c r="E10" s="31"/>
      <c r="F10" s="31"/>
      <c r="G10" s="31"/>
      <c r="H10" s="31"/>
      <c r="I10" s="31"/>
      <c r="R10" s="140"/>
    </row>
    <row r="11" spans="2:19" ht="18.75" customHeight="1">
      <c r="B11" s="139"/>
      <c r="C11" s="182" t="s">
        <v>160</v>
      </c>
      <c r="D11" s="182"/>
      <c r="E11" s="182"/>
      <c r="F11" s="182"/>
      <c r="G11" s="182"/>
      <c r="H11" s="182"/>
      <c r="I11" s="182"/>
      <c r="J11" s="182"/>
      <c r="K11" s="182"/>
      <c r="L11" s="182"/>
      <c r="M11" s="182"/>
      <c r="N11" s="182"/>
      <c r="O11" s="182"/>
      <c r="P11" s="182"/>
      <c r="Q11" s="182"/>
      <c r="R11" s="140"/>
    </row>
    <row r="12" spans="2:19" ht="6.75" customHeight="1">
      <c r="B12" s="139"/>
      <c r="C12" s="36"/>
      <c r="D12" s="36"/>
      <c r="E12" s="36"/>
      <c r="F12" s="36"/>
      <c r="G12" s="36"/>
      <c r="H12" s="36"/>
      <c r="I12" s="36"/>
      <c r="J12" s="36"/>
      <c r="K12" s="36"/>
      <c r="L12" s="36"/>
      <c r="M12" s="36"/>
      <c r="N12" s="36"/>
      <c r="O12" s="36"/>
      <c r="P12" s="36"/>
      <c r="Q12" s="36"/>
      <c r="R12" s="140"/>
    </row>
    <row r="13" spans="2:19" ht="40.5" customHeight="1">
      <c r="B13" s="139"/>
      <c r="C13" s="182" t="s">
        <v>161</v>
      </c>
      <c r="D13" s="182"/>
      <c r="E13" s="182"/>
      <c r="F13" s="182"/>
      <c r="G13" s="182"/>
      <c r="H13" s="182"/>
      <c r="I13" s="182"/>
      <c r="J13" s="182"/>
      <c r="K13" s="182"/>
      <c r="L13" s="182"/>
      <c r="M13" s="182"/>
      <c r="N13" s="182"/>
      <c r="O13" s="182"/>
      <c r="P13" s="182"/>
      <c r="Q13" s="182"/>
      <c r="R13" s="140"/>
      <c r="S13" s="76"/>
    </row>
    <row r="14" spans="2:19" ht="9.75" customHeight="1">
      <c r="B14" s="139"/>
      <c r="C14" s="35"/>
      <c r="D14" s="35"/>
      <c r="E14" s="35"/>
      <c r="F14" s="35"/>
      <c r="G14" s="35"/>
      <c r="H14" s="35"/>
      <c r="I14" s="35"/>
      <c r="J14" s="35"/>
      <c r="K14" s="35"/>
      <c r="L14" s="35"/>
      <c r="M14" s="35"/>
      <c r="N14" s="35"/>
      <c r="O14" s="35"/>
      <c r="P14" s="35"/>
      <c r="Q14" s="35"/>
      <c r="R14" s="140"/>
    </row>
    <row r="15" spans="2:19" ht="41.25" customHeight="1">
      <c r="B15" s="139"/>
      <c r="C15" s="224" t="s">
        <v>27</v>
      </c>
      <c r="D15" s="225"/>
      <c r="E15" s="145" t="s">
        <v>29</v>
      </c>
      <c r="F15" s="145" t="s">
        <v>30</v>
      </c>
      <c r="G15" s="145" t="s">
        <v>31</v>
      </c>
      <c r="H15" s="145" t="s">
        <v>32</v>
      </c>
      <c r="I15" s="145" t="s">
        <v>33</v>
      </c>
      <c r="J15" s="145" t="s">
        <v>34</v>
      </c>
      <c r="K15" s="132" t="s">
        <v>17</v>
      </c>
      <c r="L15" s="183" t="s">
        <v>16</v>
      </c>
      <c r="M15" s="184"/>
      <c r="N15" s="184"/>
      <c r="O15" s="184"/>
      <c r="P15" s="184"/>
      <c r="Q15" s="185"/>
      <c r="R15" s="138"/>
    </row>
    <row r="16" spans="2:19" ht="21.75" customHeight="1">
      <c r="B16" s="139"/>
      <c r="C16" s="25" t="s">
        <v>53</v>
      </c>
      <c r="D16" s="19" t="s">
        <v>20</v>
      </c>
      <c r="E16" s="50">
        <v>30</v>
      </c>
      <c r="F16" s="50">
        <v>30</v>
      </c>
      <c r="G16" s="50">
        <v>30</v>
      </c>
      <c r="H16" s="146"/>
      <c r="I16" s="146"/>
      <c r="J16" s="146"/>
      <c r="K16" s="24" t="s">
        <v>13</v>
      </c>
      <c r="L16" s="196" t="s">
        <v>42</v>
      </c>
      <c r="M16" s="197"/>
      <c r="N16" s="197"/>
      <c r="O16" s="197"/>
      <c r="P16" s="197"/>
      <c r="Q16" s="198"/>
      <c r="R16" s="138"/>
    </row>
    <row r="17" spans="2:18" ht="21.75" customHeight="1">
      <c r="B17" s="139"/>
      <c r="C17" s="25" t="s">
        <v>58</v>
      </c>
      <c r="D17" s="19"/>
      <c r="E17" s="51">
        <v>0.9</v>
      </c>
      <c r="F17" s="51">
        <v>0.9</v>
      </c>
      <c r="G17" s="51">
        <v>0.9</v>
      </c>
      <c r="H17" s="147"/>
      <c r="I17" s="147"/>
      <c r="J17" s="147"/>
      <c r="K17" s="24" t="s">
        <v>14</v>
      </c>
      <c r="L17" s="186" t="s">
        <v>41</v>
      </c>
      <c r="M17" s="187"/>
      <c r="N17" s="187"/>
      <c r="O17" s="187"/>
      <c r="P17" s="187"/>
      <c r="Q17" s="188"/>
      <c r="R17" s="138"/>
    </row>
    <row r="18" spans="2:18" ht="21.75" customHeight="1">
      <c r="B18" s="139"/>
      <c r="C18" s="25" t="s">
        <v>44</v>
      </c>
      <c r="D18" s="19"/>
      <c r="E18" s="51">
        <v>0.98</v>
      </c>
      <c r="F18" s="51">
        <v>0.98</v>
      </c>
      <c r="G18" s="51">
        <v>0.98</v>
      </c>
      <c r="H18" s="147"/>
      <c r="I18" s="147"/>
      <c r="J18" s="147"/>
      <c r="K18" s="24" t="s">
        <v>14</v>
      </c>
      <c r="L18" s="186" t="s">
        <v>52</v>
      </c>
      <c r="M18" s="187"/>
      <c r="N18" s="187"/>
      <c r="O18" s="187"/>
      <c r="P18" s="187"/>
      <c r="Q18" s="188"/>
      <c r="R18" s="138"/>
    </row>
    <row r="19" spans="2:18" ht="24.75" customHeight="1">
      <c r="B19" s="139"/>
      <c r="C19" s="25" t="s">
        <v>45</v>
      </c>
      <c r="D19" s="19"/>
      <c r="E19" s="51">
        <v>0.25</v>
      </c>
      <c r="F19" s="51">
        <v>0.5</v>
      </c>
      <c r="G19" s="51">
        <v>1</v>
      </c>
      <c r="H19" s="147"/>
      <c r="I19" s="147"/>
      <c r="J19" s="147"/>
      <c r="K19" s="24" t="s">
        <v>14</v>
      </c>
      <c r="L19" s="186" t="s">
        <v>1</v>
      </c>
      <c r="M19" s="187"/>
      <c r="N19" s="187"/>
      <c r="O19" s="187"/>
      <c r="P19" s="187"/>
      <c r="Q19" s="188"/>
      <c r="R19" s="138"/>
    </row>
    <row r="20" spans="2:18" ht="21.75" customHeight="1">
      <c r="B20" s="139"/>
      <c r="C20" s="25" t="s">
        <v>54</v>
      </c>
      <c r="D20" s="19" t="s">
        <v>20</v>
      </c>
      <c r="E20" s="44">
        <v>1000</v>
      </c>
      <c r="F20" s="44">
        <v>4000</v>
      </c>
      <c r="G20" s="44">
        <v>1000</v>
      </c>
      <c r="H20" s="148"/>
      <c r="I20" s="148"/>
      <c r="J20" s="148"/>
      <c r="K20" s="23" t="s">
        <v>65</v>
      </c>
      <c r="L20" s="186" t="s">
        <v>82</v>
      </c>
      <c r="M20" s="187"/>
      <c r="N20" s="187"/>
      <c r="O20" s="187"/>
      <c r="P20" s="187"/>
      <c r="Q20" s="188"/>
      <c r="R20" s="138"/>
    </row>
    <row r="21" spans="2:18" ht="30" customHeight="1">
      <c r="B21" s="139"/>
      <c r="C21" s="26" t="s">
        <v>55</v>
      </c>
      <c r="D21" s="19" t="s">
        <v>20</v>
      </c>
      <c r="E21" s="50">
        <f t="shared" ref="E21:J21" si="0">(0.38*E16/E17)+(0.62*E16/E17*(E19^0.7))</f>
        <v>20.497868926970391</v>
      </c>
      <c r="F21" s="50">
        <f t="shared" si="0"/>
        <v>25.388492271230803</v>
      </c>
      <c r="G21" s="50">
        <f t="shared" si="0"/>
        <v>33.333333333333336</v>
      </c>
      <c r="H21" s="50" t="e">
        <f t="shared" si="0"/>
        <v>#DIV/0!</v>
      </c>
      <c r="I21" s="50" t="e">
        <f t="shared" si="0"/>
        <v>#DIV/0!</v>
      </c>
      <c r="J21" s="50" t="e">
        <f t="shared" si="0"/>
        <v>#DIV/0!</v>
      </c>
      <c r="K21" s="23" t="s">
        <v>13</v>
      </c>
      <c r="L21" s="230" t="s">
        <v>2</v>
      </c>
      <c r="M21" s="231"/>
      <c r="N21" s="231"/>
      <c r="O21" s="231"/>
      <c r="P21" s="231"/>
      <c r="Q21" s="232"/>
      <c r="R21" s="138"/>
    </row>
    <row r="22" spans="2:18" ht="24" customHeight="1">
      <c r="B22" s="139"/>
      <c r="C22" s="26" t="s">
        <v>56</v>
      </c>
      <c r="D22" s="19" t="s">
        <v>20</v>
      </c>
      <c r="E22" s="50">
        <f t="shared" ref="E22:J22" si="1">((E16/E17*(E19^2))/(E18))</f>
        <v>2.1258503401360547</v>
      </c>
      <c r="F22" s="50">
        <f t="shared" si="1"/>
        <v>8.5034013605442187</v>
      </c>
      <c r="G22" s="50">
        <f t="shared" si="1"/>
        <v>34.013605442176875</v>
      </c>
      <c r="H22" s="50" t="e">
        <f t="shared" si="1"/>
        <v>#DIV/0!</v>
      </c>
      <c r="I22" s="50" t="e">
        <f t="shared" si="1"/>
        <v>#DIV/0!</v>
      </c>
      <c r="J22" s="50" t="e">
        <f t="shared" si="1"/>
        <v>#DIV/0!</v>
      </c>
      <c r="K22" s="23" t="s">
        <v>13</v>
      </c>
      <c r="L22" s="218" t="s">
        <v>3</v>
      </c>
      <c r="M22" s="219"/>
      <c r="N22" s="219"/>
      <c r="O22" s="219"/>
      <c r="P22" s="219"/>
      <c r="Q22" s="220"/>
      <c r="R22" s="138"/>
    </row>
    <row r="23" spans="2:18" ht="25.5" customHeight="1">
      <c r="B23" s="139"/>
      <c r="C23" s="26" t="s">
        <v>38</v>
      </c>
      <c r="D23" s="19" t="s">
        <v>20</v>
      </c>
      <c r="E23" s="50">
        <f t="shared" ref="E23:J23" si="2">E21-E22</f>
        <v>18.372018586834336</v>
      </c>
      <c r="F23" s="50">
        <f t="shared" si="2"/>
        <v>16.885090910686586</v>
      </c>
      <c r="G23" s="50">
        <f t="shared" si="2"/>
        <v>-0.68027210884353906</v>
      </c>
      <c r="H23" s="50" t="e">
        <f t="shared" si="2"/>
        <v>#DIV/0!</v>
      </c>
      <c r="I23" s="50" t="e">
        <f t="shared" si="2"/>
        <v>#DIV/0!</v>
      </c>
      <c r="J23" s="50" t="e">
        <f t="shared" si="2"/>
        <v>#DIV/0!</v>
      </c>
      <c r="K23" s="23" t="s">
        <v>13</v>
      </c>
      <c r="L23" s="208" t="s">
        <v>57</v>
      </c>
      <c r="M23" s="194"/>
      <c r="N23" s="194"/>
      <c r="O23" s="194"/>
      <c r="P23" s="194"/>
      <c r="Q23" s="195"/>
      <c r="R23" s="138"/>
    </row>
    <row r="24" spans="2:18" ht="27" customHeight="1">
      <c r="B24" s="139"/>
      <c r="C24" s="26" t="s">
        <v>51</v>
      </c>
      <c r="D24" s="19" t="s">
        <v>20</v>
      </c>
      <c r="E24" s="52">
        <f t="shared" ref="E24:J24" si="3">E23*E20</f>
        <v>18372.018586834336</v>
      </c>
      <c r="F24" s="52">
        <f t="shared" si="3"/>
        <v>67540.36364274635</v>
      </c>
      <c r="G24" s="52">
        <f t="shared" si="3"/>
        <v>-680.27210884353906</v>
      </c>
      <c r="H24" s="52" t="e">
        <f t="shared" si="3"/>
        <v>#DIV/0!</v>
      </c>
      <c r="I24" s="52" t="e">
        <f t="shared" si="3"/>
        <v>#DIV/0!</v>
      </c>
      <c r="J24" s="52" t="e">
        <f t="shared" si="3"/>
        <v>#DIV/0!</v>
      </c>
      <c r="K24" s="23" t="s">
        <v>49</v>
      </c>
      <c r="L24" s="190" t="s">
        <v>92</v>
      </c>
      <c r="M24" s="191"/>
      <c r="N24" s="191"/>
      <c r="O24" s="191"/>
      <c r="P24" s="191"/>
      <c r="Q24" s="192"/>
      <c r="R24" s="138"/>
    </row>
    <row r="25" spans="2:18" ht="21.75" customHeight="1">
      <c r="B25" s="139"/>
      <c r="C25" s="18" t="s">
        <v>19</v>
      </c>
      <c r="D25" s="19" t="s">
        <v>20</v>
      </c>
      <c r="E25" s="53">
        <v>0.14000000000000001</v>
      </c>
      <c r="F25" s="53">
        <v>0.14000000000000001</v>
      </c>
      <c r="G25" s="53">
        <v>0.14000000000000001</v>
      </c>
      <c r="H25" s="149">
        <v>0</v>
      </c>
      <c r="I25" s="149">
        <f>H25</f>
        <v>0</v>
      </c>
      <c r="J25" s="149">
        <f>H25</f>
        <v>0</v>
      </c>
      <c r="K25" s="20" t="s">
        <v>15</v>
      </c>
      <c r="L25" s="189" t="s">
        <v>18</v>
      </c>
      <c r="M25" s="187"/>
      <c r="N25" s="187"/>
      <c r="O25" s="187"/>
      <c r="P25" s="187"/>
      <c r="Q25" s="188"/>
      <c r="R25" s="138"/>
    </row>
    <row r="26" spans="2:18" ht="23.25" customHeight="1">
      <c r="B26" s="139"/>
      <c r="C26" s="27" t="s">
        <v>37</v>
      </c>
      <c r="D26" s="19" t="s">
        <v>20</v>
      </c>
      <c r="E26" s="54">
        <f t="shared" ref="E26:J26" si="4">E24*E25</f>
        <v>2572.0826021568073</v>
      </c>
      <c r="F26" s="54">
        <f t="shared" si="4"/>
        <v>9455.6509099844898</v>
      </c>
      <c r="G26" s="54">
        <f t="shared" si="4"/>
        <v>-95.238095238095482</v>
      </c>
      <c r="H26" s="54" t="e">
        <f t="shared" si="4"/>
        <v>#DIV/0!</v>
      </c>
      <c r="I26" s="54" t="e">
        <f t="shared" si="4"/>
        <v>#DIV/0!</v>
      </c>
      <c r="J26" s="54" t="e">
        <f t="shared" si="4"/>
        <v>#DIV/0!</v>
      </c>
      <c r="K26" s="20" t="s">
        <v>63</v>
      </c>
      <c r="L26" s="210" t="s">
        <v>59</v>
      </c>
      <c r="M26" s="211"/>
      <c r="N26" s="211"/>
      <c r="O26" s="211"/>
      <c r="P26" s="211"/>
      <c r="Q26" s="212"/>
      <c r="R26" s="138"/>
    </row>
    <row r="27" spans="2:18" ht="21.75" customHeight="1">
      <c r="B27" s="139"/>
      <c r="C27" s="37" t="s">
        <v>50</v>
      </c>
      <c r="D27" s="21" t="s">
        <v>20</v>
      </c>
      <c r="E27" s="56"/>
      <c r="F27" s="56"/>
      <c r="G27" s="55">
        <f>E26+F26+G26</f>
        <v>11932.495416903203</v>
      </c>
      <c r="H27" s="56"/>
      <c r="I27" s="56"/>
      <c r="J27" s="55" t="e">
        <f>H26+I26+J26</f>
        <v>#DIV/0!</v>
      </c>
      <c r="K27" s="22" t="s">
        <v>63</v>
      </c>
      <c r="L27" s="199" t="s">
        <v>60</v>
      </c>
      <c r="M27" s="200"/>
      <c r="N27" s="200"/>
      <c r="O27" s="200"/>
      <c r="P27" s="200"/>
      <c r="Q27" s="201"/>
      <c r="R27" s="138"/>
    </row>
    <row r="28" spans="2:18" ht="7.5" customHeight="1">
      <c r="B28" s="139"/>
      <c r="R28" s="140"/>
    </row>
    <row r="29" spans="2:18" ht="43.5" customHeight="1">
      <c r="B29" s="139"/>
      <c r="C29" s="213" t="s">
        <v>162</v>
      </c>
      <c r="D29" s="213"/>
      <c r="E29" s="213"/>
      <c r="F29" s="213"/>
      <c r="G29" s="213"/>
      <c r="H29" s="213"/>
      <c r="I29" s="213"/>
      <c r="J29" s="213"/>
      <c r="K29" s="213"/>
      <c r="L29" s="213"/>
      <c r="M29" s="213"/>
      <c r="N29" s="213"/>
      <c r="O29" s="213"/>
      <c r="P29" s="213"/>
      <c r="Q29" s="213"/>
      <c r="R29" s="140"/>
    </row>
    <row r="30" spans="2:18" ht="30" customHeight="1">
      <c r="B30" s="139"/>
      <c r="C30" s="177" t="s">
        <v>22</v>
      </c>
      <c r="D30" s="178"/>
      <c r="E30" s="178"/>
      <c r="F30" s="178"/>
      <c r="G30" s="178"/>
      <c r="H30" s="178"/>
      <c r="I30" s="178"/>
      <c r="R30" s="140"/>
    </row>
    <row r="31" spans="2:18" s="15" customFormat="1" ht="84" customHeight="1">
      <c r="B31" s="141"/>
      <c r="C31" s="174" t="s">
        <v>0</v>
      </c>
      <c r="D31" s="174"/>
      <c r="E31" s="174"/>
      <c r="F31" s="174"/>
      <c r="G31" s="174"/>
      <c r="H31" s="174"/>
      <c r="I31" s="174"/>
      <c r="J31" s="174"/>
      <c r="K31" s="174"/>
      <c r="L31" s="174"/>
      <c r="M31" s="174"/>
      <c r="N31" s="174"/>
      <c r="O31" s="174"/>
      <c r="P31" s="174"/>
      <c r="Q31" s="174"/>
      <c r="R31" s="142"/>
    </row>
    <row r="32" spans="2:18" s="15" customFormat="1" ht="51.75" customHeight="1">
      <c r="B32" s="141"/>
      <c r="C32" s="174" t="s">
        <v>175</v>
      </c>
      <c r="D32" s="174"/>
      <c r="E32" s="174"/>
      <c r="F32" s="174"/>
      <c r="G32" s="174"/>
      <c r="H32" s="174"/>
      <c r="I32" s="174"/>
      <c r="J32" s="174"/>
      <c r="K32" s="174"/>
      <c r="L32" s="174"/>
      <c r="M32" s="174"/>
      <c r="N32" s="174"/>
      <c r="O32" s="174"/>
      <c r="P32" s="174"/>
      <c r="Q32" s="174"/>
      <c r="R32" s="142"/>
    </row>
    <row r="33" spans="2:19" s="15" customFormat="1" ht="7.5" customHeight="1">
      <c r="B33" s="141"/>
      <c r="C33" s="14"/>
      <c r="D33" s="14"/>
      <c r="E33" s="14"/>
      <c r="F33" s="14"/>
      <c r="G33" s="14"/>
      <c r="H33" s="14"/>
      <c r="I33" s="14"/>
      <c r="J33" s="14"/>
      <c r="K33" s="14"/>
      <c r="L33" s="14"/>
      <c r="M33" s="14"/>
      <c r="R33" s="142"/>
    </row>
    <row r="34" spans="2:19" s="15" customFormat="1" ht="30" customHeight="1" thickBot="1">
      <c r="B34" s="143"/>
      <c r="C34" s="209" t="s">
        <v>107</v>
      </c>
      <c r="D34" s="209"/>
      <c r="E34" s="209"/>
      <c r="F34" s="209"/>
      <c r="G34" s="209"/>
      <c r="H34" s="209"/>
      <c r="I34" s="209"/>
      <c r="J34" s="209"/>
      <c r="K34" s="209"/>
      <c r="L34" s="209"/>
      <c r="M34" s="209"/>
      <c r="N34" s="209"/>
      <c r="O34" s="209"/>
      <c r="P34" s="209"/>
      <c r="Q34" s="209"/>
      <c r="R34" s="144"/>
      <c r="S34" s="150"/>
    </row>
    <row r="35" spans="2:19" ht="10.5" customHeight="1">
      <c r="K35" s="1"/>
      <c r="L35" s="1"/>
      <c r="M35" s="1"/>
    </row>
    <row r="36" spans="2:19">
      <c r="K36" s="1"/>
      <c r="L36" s="1"/>
      <c r="M36" s="1"/>
    </row>
    <row r="37" spans="2:19">
      <c r="K37" s="1"/>
      <c r="L37" s="1"/>
      <c r="M37" s="1"/>
    </row>
  </sheetData>
  <sheetProtection selectLockedCells="1"/>
  <mergeCells count="26">
    <mergeCell ref="C34:Q34"/>
    <mergeCell ref="C29:Q29"/>
    <mergeCell ref="C31:Q31"/>
    <mergeCell ref="L24:Q24"/>
    <mergeCell ref="L25:Q25"/>
    <mergeCell ref="L26:Q26"/>
    <mergeCell ref="C30:I30"/>
    <mergeCell ref="L27:Q27"/>
    <mergeCell ref="C32:Q32"/>
    <mergeCell ref="L16:Q16"/>
    <mergeCell ref="L17:Q17"/>
    <mergeCell ref="L18:Q18"/>
    <mergeCell ref="L23:Q23"/>
    <mergeCell ref="L19:Q19"/>
    <mergeCell ref="L20:Q20"/>
    <mergeCell ref="L21:Q21"/>
    <mergeCell ref="L22:Q22"/>
    <mergeCell ref="F2:M2"/>
    <mergeCell ref="C15:D15"/>
    <mergeCell ref="C9:Q9"/>
    <mergeCell ref="C13:Q13"/>
    <mergeCell ref="C3:Q3"/>
    <mergeCell ref="C5:Q5"/>
    <mergeCell ref="C7:Q7"/>
    <mergeCell ref="C11:Q11"/>
    <mergeCell ref="L15:Q15"/>
  </mergeCells>
  <phoneticPr fontId="2" type="noConversion"/>
  <pageMargins left="0.35433070866141736" right="0.35433070866141736" top="0.98425196850393704" bottom="0.98425196850393704" header="0.51181102362204722" footer="0.51181102362204722"/>
  <pageSetup paperSize="9" scale="68" fitToHeight="2" orientation="portrait" r:id="rId1"/>
  <headerFooter alignWithMargins="0"/>
  <drawing r:id="rId2"/>
  <legacyDrawing r:id="rId3"/>
  <oleObjects>
    <oleObject progId="Visio.Drawing.11" shapeId="5126" r:id="rId4"/>
  </oleObjects>
</worksheet>
</file>

<file path=xl/worksheets/sheet7.xml><?xml version="1.0" encoding="utf-8"?>
<worksheet xmlns="http://schemas.openxmlformats.org/spreadsheetml/2006/main" xmlns:r="http://schemas.openxmlformats.org/officeDocument/2006/relationships">
  <sheetPr enableFormatConditionsCalculation="0">
    <tabColor theme="6" tint="0.39997558519241921"/>
  </sheetPr>
  <dimension ref="B1:CH26"/>
  <sheetViews>
    <sheetView showGridLines="0" zoomScaleNormal="100" zoomScaleSheetLayoutView="70" workbookViewId="0"/>
  </sheetViews>
  <sheetFormatPr defaultRowHeight="12.75"/>
  <cols>
    <col min="1" max="1" width="2.140625" style="12" customWidth="1"/>
    <col min="2" max="2" width="0.7109375" style="12" customWidth="1"/>
    <col min="3" max="3" width="17.28515625" style="12" customWidth="1"/>
    <col min="4" max="4" width="0.85546875" style="12" customWidth="1"/>
    <col min="5" max="6" width="10" style="12" customWidth="1"/>
    <col min="7" max="7" width="6.7109375" style="12" customWidth="1"/>
    <col min="8" max="13" width="8.28515625" style="12" customWidth="1"/>
    <col min="14" max="14" width="0.7109375" style="12" customWidth="1"/>
    <col min="15" max="15" width="2" style="12" customWidth="1"/>
    <col min="16" max="17" width="9.140625" style="69"/>
    <col min="18" max="19" width="9.140625" style="12"/>
    <col min="20" max="21" width="9.28515625" style="12" bestFit="1" customWidth="1"/>
    <col min="22" max="16384" width="9.140625" style="12"/>
  </cols>
  <sheetData>
    <row r="1" spans="2:86" ht="18" customHeight="1" thickBot="1">
      <c r="B1" s="85"/>
      <c r="P1" s="12"/>
      <c r="Q1" s="12"/>
    </row>
    <row r="2" spans="2:86" s="13" customFormat="1" ht="63" customHeight="1">
      <c r="B2" s="133"/>
      <c r="C2" s="134"/>
      <c r="D2" s="134"/>
      <c r="E2" s="135"/>
      <c r="F2" s="175" t="s">
        <v>109</v>
      </c>
      <c r="G2" s="176"/>
      <c r="H2" s="176"/>
      <c r="I2" s="176"/>
      <c r="J2" s="176"/>
      <c r="K2" s="176"/>
      <c r="L2" s="176"/>
      <c r="M2" s="176"/>
      <c r="N2" s="136"/>
      <c r="P2" s="69"/>
      <c r="Q2" s="69"/>
    </row>
    <row r="3" spans="2:86" s="1" customFormat="1" ht="119.25" customHeight="1">
      <c r="B3" s="137"/>
      <c r="C3" s="174" t="s">
        <v>159</v>
      </c>
      <c r="D3" s="248"/>
      <c r="E3" s="248"/>
      <c r="F3" s="248"/>
      <c r="G3" s="248"/>
      <c r="H3" s="248"/>
      <c r="I3" s="248"/>
      <c r="J3" s="248"/>
      <c r="K3" s="248"/>
      <c r="L3" s="248"/>
      <c r="M3" s="248"/>
      <c r="N3" s="138"/>
      <c r="P3" s="70"/>
      <c r="Q3" s="70"/>
    </row>
    <row r="4" spans="2:86" s="1" customFormat="1" ht="6" customHeight="1">
      <c r="B4" s="137"/>
      <c r="C4" s="32"/>
      <c r="D4" s="33"/>
      <c r="E4" s="33"/>
      <c r="F4" s="33"/>
      <c r="G4" s="33"/>
      <c r="H4" s="33"/>
      <c r="I4" s="33"/>
      <c r="J4" s="33"/>
      <c r="K4" s="33"/>
      <c r="L4" s="33"/>
      <c r="M4" s="33"/>
      <c r="N4" s="138"/>
      <c r="P4" s="70"/>
      <c r="Q4" s="70"/>
    </row>
    <row r="5" spans="2:86" ht="26.25" customHeight="1">
      <c r="B5" s="139"/>
      <c r="C5" s="177" t="s">
        <v>21</v>
      </c>
      <c r="D5" s="178"/>
      <c r="E5" s="178"/>
      <c r="F5" s="178"/>
      <c r="G5" s="178"/>
      <c r="H5" s="178"/>
      <c r="I5" s="178"/>
      <c r="N5" s="140"/>
    </row>
    <row r="6" spans="2:86" ht="28.5" customHeight="1">
      <c r="B6" s="139"/>
      <c r="C6" s="249" t="s">
        <v>157</v>
      </c>
      <c r="D6" s="250"/>
      <c r="E6" s="250"/>
      <c r="F6" s="250"/>
      <c r="G6" s="250"/>
      <c r="H6" s="250"/>
      <c r="I6" s="250"/>
      <c r="J6" s="250"/>
      <c r="K6" s="250"/>
      <c r="L6" s="250"/>
      <c r="M6" s="250"/>
      <c r="N6" s="138"/>
    </row>
    <row r="7" spans="2:86" ht="48.75" customHeight="1">
      <c r="B7" s="139"/>
      <c r="C7" s="249" t="s">
        <v>158</v>
      </c>
      <c r="D7" s="250"/>
      <c r="E7" s="250"/>
      <c r="F7" s="250"/>
      <c r="G7" s="250"/>
      <c r="H7" s="250"/>
      <c r="I7" s="250"/>
      <c r="J7" s="250"/>
      <c r="K7" s="250"/>
      <c r="L7" s="250"/>
      <c r="M7" s="250"/>
      <c r="N7" s="138"/>
    </row>
    <row r="8" spans="2:86" ht="6" customHeight="1">
      <c r="B8" s="139"/>
      <c r="C8" s="71"/>
      <c r="D8" s="72"/>
      <c r="E8" s="72"/>
      <c r="F8" s="72"/>
      <c r="G8" s="72"/>
      <c r="H8" s="72"/>
      <c r="I8" s="72"/>
      <c r="J8" s="72"/>
      <c r="K8" s="72"/>
      <c r="L8" s="72"/>
      <c r="M8" s="72"/>
      <c r="N8" s="138"/>
    </row>
    <row r="9" spans="2:86" ht="20.100000000000001" customHeight="1">
      <c r="B9" s="139"/>
      <c r="C9" s="224" t="s">
        <v>27</v>
      </c>
      <c r="D9" s="225"/>
      <c r="E9" s="132" t="s">
        <v>110</v>
      </c>
      <c r="F9" s="132" t="s">
        <v>111</v>
      </c>
      <c r="G9" s="132" t="s">
        <v>17</v>
      </c>
      <c r="H9" s="244" t="s">
        <v>16</v>
      </c>
      <c r="I9" s="245"/>
      <c r="J9" s="245"/>
      <c r="K9" s="245"/>
      <c r="L9" s="245"/>
      <c r="M9" s="246"/>
      <c r="N9" s="138"/>
    </row>
    <row r="10" spans="2:86" ht="24" customHeight="1">
      <c r="B10" s="139"/>
      <c r="C10" s="16" t="s">
        <v>112</v>
      </c>
      <c r="D10" s="17" t="s">
        <v>20</v>
      </c>
      <c r="E10" s="73">
        <v>100000</v>
      </c>
      <c r="F10" s="130"/>
      <c r="G10" s="74" t="s">
        <v>113</v>
      </c>
      <c r="H10" s="236" t="s">
        <v>136</v>
      </c>
      <c r="I10" s="236"/>
      <c r="J10" s="236"/>
      <c r="K10" s="236"/>
      <c r="L10" s="236"/>
      <c r="M10" s="237"/>
      <c r="N10" s="138"/>
      <c r="CG10" s="75">
        <f>E10*E11/8</f>
        <v>1562.5</v>
      </c>
      <c r="CH10" s="75">
        <f>F10*F11/8</f>
        <v>0</v>
      </c>
    </row>
    <row r="11" spans="2:86" ht="36" customHeight="1">
      <c r="B11" s="139"/>
      <c r="C11" s="18" t="s">
        <v>114</v>
      </c>
      <c r="D11" s="19" t="s">
        <v>20</v>
      </c>
      <c r="E11" s="43">
        <v>0.125</v>
      </c>
      <c r="F11" s="131">
        <f>E11</f>
        <v>0.125</v>
      </c>
      <c r="G11" s="20" t="s">
        <v>14</v>
      </c>
      <c r="H11" s="239"/>
      <c r="I11" s="239"/>
      <c r="J11" s="239"/>
      <c r="K11" s="239"/>
      <c r="L11" s="239"/>
      <c r="M11" s="240"/>
      <c r="N11" s="138"/>
      <c r="O11" s="76"/>
      <c r="CG11" s="75">
        <f t="shared" ref="CG11:CH17" si="0">CG10</f>
        <v>1562.5</v>
      </c>
      <c r="CH11" s="75">
        <f t="shared" si="0"/>
        <v>0</v>
      </c>
    </row>
    <row r="12" spans="2:86" ht="25.5" customHeight="1">
      <c r="B12" s="139"/>
      <c r="C12" s="18" t="s">
        <v>122</v>
      </c>
      <c r="D12" s="19" t="s">
        <v>20</v>
      </c>
      <c r="E12" s="73">
        <f>E10-(E10*E11/8)</f>
        <v>98437.5</v>
      </c>
      <c r="F12" s="73">
        <f>F10-(F10*F11/8)</f>
        <v>0</v>
      </c>
      <c r="G12" s="74" t="s">
        <v>113</v>
      </c>
      <c r="H12" s="233" t="s">
        <v>115</v>
      </c>
      <c r="I12" s="234"/>
      <c r="J12" s="234"/>
      <c r="K12" s="234"/>
      <c r="L12" s="234"/>
      <c r="M12" s="235"/>
      <c r="N12" s="138"/>
      <c r="O12" s="76"/>
      <c r="CG12" s="75">
        <f t="shared" si="0"/>
        <v>1562.5</v>
      </c>
      <c r="CH12" s="75">
        <f t="shared" si="0"/>
        <v>0</v>
      </c>
    </row>
    <row r="13" spans="2:86" ht="25.5" customHeight="1">
      <c r="B13" s="139"/>
      <c r="C13" s="18" t="s">
        <v>123</v>
      </c>
      <c r="D13" s="19" t="s">
        <v>20</v>
      </c>
      <c r="E13" s="73">
        <f>E10-(E10*E11)</f>
        <v>87500</v>
      </c>
      <c r="F13" s="73">
        <f>F10-(F10*F11)</f>
        <v>0</v>
      </c>
      <c r="G13" s="74" t="s">
        <v>113</v>
      </c>
      <c r="H13" s="233" t="s">
        <v>116</v>
      </c>
      <c r="I13" s="234"/>
      <c r="J13" s="234"/>
      <c r="K13" s="234"/>
      <c r="L13" s="234"/>
      <c r="M13" s="235"/>
      <c r="N13" s="138"/>
      <c r="P13" s="12"/>
      <c r="Q13" s="12"/>
      <c r="CG13" s="75">
        <f t="shared" si="0"/>
        <v>1562.5</v>
      </c>
      <c r="CH13" s="75">
        <f t="shared" si="0"/>
        <v>0</v>
      </c>
    </row>
    <row r="14" spans="2:86" ht="25.5" customHeight="1">
      <c r="B14" s="139"/>
      <c r="C14" s="77" t="s">
        <v>117</v>
      </c>
      <c r="D14" s="78" t="s">
        <v>20</v>
      </c>
      <c r="E14" s="79">
        <f>E12-E13</f>
        <v>10937.5</v>
      </c>
      <c r="F14" s="80">
        <f>F12-F13</f>
        <v>0</v>
      </c>
      <c r="G14" s="74" t="s">
        <v>113</v>
      </c>
      <c r="H14" s="247" t="s">
        <v>118</v>
      </c>
      <c r="I14" s="234"/>
      <c r="J14" s="234"/>
      <c r="K14" s="234"/>
      <c r="L14" s="234"/>
      <c r="M14" s="235"/>
      <c r="N14" s="138"/>
      <c r="P14" s="12"/>
      <c r="Q14" s="12"/>
      <c r="CG14" s="75">
        <f t="shared" si="0"/>
        <v>1562.5</v>
      </c>
      <c r="CH14" s="75">
        <f t="shared" si="0"/>
        <v>0</v>
      </c>
    </row>
    <row r="15" spans="2:86" ht="25.5" customHeight="1">
      <c r="B15" s="139"/>
      <c r="C15" s="81" t="s">
        <v>119</v>
      </c>
      <c r="D15" s="82" t="s">
        <v>20</v>
      </c>
      <c r="E15" s="43">
        <v>0.09</v>
      </c>
      <c r="F15" s="131"/>
      <c r="G15" s="20" t="s">
        <v>14</v>
      </c>
      <c r="H15" s="233" t="s">
        <v>120</v>
      </c>
      <c r="I15" s="234"/>
      <c r="J15" s="234"/>
      <c r="K15" s="234"/>
      <c r="L15" s="234"/>
      <c r="M15" s="235"/>
      <c r="N15" s="138"/>
      <c r="P15" s="12"/>
      <c r="Q15" s="12"/>
      <c r="CG15" s="75">
        <f t="shared" si="0"/>
        <v>1562.5</v>
      </c>
      <c r="CH15" s="75">
        <f t="shared" si="0"/>
        <v>0</v>
      </c>
    </row>
    <row r="16" spans="2:86" ht="25.5" customHeight="1">
      <c r="B16" s="139"/>
      <c r="C16" s="81" t="s">
        <v>124</v>
      </c>
      <c r="D16" s="82"/>
      <c r="E16" s="73">
        <f>CG10+NPV(E15,CG11:CG17)</f>
        <v>9426.4888048035136</v>
      </c>
      <c r="F16" s="73">
        <f>CH10+NPV(F15,CH11:CH17)</f>
        <v>0</v>
      </c>
      <c r="G16" s="74" t="s">
        <v>113</v>
      </c>
      <c r="H16" s="233" t="s">
        <v>125</v>
      </c>
      <c r="I16" s="234"/>
      <c r="J16" s="234"/>
      <c r="K16" s="234"/>
      <c r="L16" s="234"/>
      <c r="M16" s="235"/>
      <c r="N16" s="138"/>
      <c r="P16" s="12"/>
      <c r="Q16" s="12"/>
      <c r="CG16" s="75">
        <f t="shared" si="0"/>
        <v>1562.5</v>
      </c>
      <c r="CH16" s="75">
        <f t="shared" si="0"/>
        <v>0</v>
      </c>
    </row>
    <row r="17" spans="2:86" ht="25.5" customHeight="1">
      <c r="B17" s="139"/>
      <c r="C17" s="65" t="s">
        <v>126</v>
      </c>
      <c r="D17" s="68"/>
      <c r="E17" s="83">
        <f>E10*E11</f>
        <v>12500</v>
      </c>
      <c r="F17" s="83">
        <f>F10*F11</f>
        <v>0</v>
      </c>
      <c r="G17" s="22" t="s">
        <v>113</v>
      </c>
      <c r="H17" s="241" t="s">
        <v>127</v>
      </c>
      <c r="I17" s="242"/>
      <c r="J17" s="242"/>
      <c r="K17" s="242"/>
      <c r="L17" s="242"/>
      <c r="M17" s="243"/>
      <c r="N17" s="138"/>
      <c r="P17" s="12"/>
      <c r="Q17" s="12"/>
      <c r="CG17" s="75">
        <f t="shared" si="0"/>
        <v>1562.5</v>
      </c>
      <c r="CH17" s="75">
        <f t="shared" si="0"/>
        <v>0</v>
      </c>
    </row>
    <row r="18" spans="2:86" ht="7.5" customHeight="1">
      <c r="B18" s="139"/>
      <c r="N18" s="140"/>
    </row>
    <row r="19" spans="2:86" ht="30" customHeight="1">
      <c r="B19" s="139"/>
      <c r="C19" s="177" t="s">
        <v>22</v>
      </c>
      <c r="D19" s="178"/>
      <c r="E19" s="178"/>
      <c r="F19" s="178"/>
      <c r="G19" s="178"/>
      <c r="H19" s="178"/>
      <c r="I19" s="178"/>
      <c r="N19" s="140"/>
    </row>
    <row r="20" spans="2:86" ht="49.5" customHeight="1">
      <c r="B20" s="139"/>
      <c r="C20" s="174" t="s">
        <v>128</v>
      </c>
      <c r="D20" s="174"/>
      <c r="E20" s="174"/>
      <c r="F20" s="174"/>
      <c r="G20" s="174"/>
      <c r="H20" s="174"/>
      <c r="I20" s="174"/>
      <c r="J20" s="174"/>
      <c r="K20" s="174"/>
      <c r="L20" s="174"/>
      <c r="M20" s="174"/>
      <c r="N20" s="140"/>
    </row>
    <row r="21" spans="2:86" s="15" customFormat="1" ht="113.25" customHeight="1">
      <c r="B21" s="141"/>
      <c r="C21" s="174" t="s">
        <v>129</v>
      </c>
      <c r="D21" s="174"/>
      <c r="E21" s="174"/>
      <c r="F21" s="174"/>
      <c r="G21" s="174"/>
      <c r="H21" s="174"/>
      <c r="I21" s="174"/>
      <c r="J21" s="174"/>
      <c r="K21" s="174"/>
      <c r="L21" s="174"/>
      <c r="M21" s="174"/>
      <c r="N21" s="142"/>
      <c r="P21" s="84"/>
      <c r="Q21" s="84"/>
    </row>
    <row r="22" spans="2:86" ht="33" customHeight="1">
      <c r="B22" s="139"/>
      <c r="C22" s="174" t="s">
        <v>121</v>
      </c>
      <c r="D22" s="174"/>
      <c r="E22" s="174"/>
      <c r="F22" s="174"/>
      <c r="G22" s="174"/>
      <c r="H22" s="174"/>
      <c r="I22" s="174"/>
      <c r="J22" s="174"/>
      <c r="K22" s="174"/>
      <c r="L22" s="174"/>
      <c r="M22" s="174"/>
      <c r="N22" s="140"/>
    </row>
    <row r="23" spans="2:86" s="15" customFormat="1" ht="16.5" customHeight="1" thickBot="1">
      <c r="B23" s="143"/>
      <c r="C23" s="209" t="s">
        <v>135</v>
      </c>
      <c r="D23" s="238"/>
      <c r="E23" s="238"/>
      <c r="F23" s="238"/>
      <c r="G23" s="238"/>
      <c r="H23" s="238"/>
      <c r="I23" s="238"/>
      <c r="J23" s="238"/>
      <c r="K23" s="238"/>
      <c r="L23" s="238"/>
      <c r="M23" s="238"/>
      <c r="N23" s="144"/>
      <c r="P23" s="84"/>
      <c r="Q23" s="84"/>
    </row>
    <row r="24" spans="2:86">
      <c r="K24" s="1"/>
      <c r="L24" s="1"/>
      <c r="M24" s="1"/>
    </row>
    <row r="25" spans="2:86">
      <c r="K25" s="1"/>
      <c r="L25" s="1"/>
      <c r="M25" s="1"/>
    </row>
    <row r="26" spans="2:86">
      <c r="K26" s="1"/>
      <c r="L26" s="1"/>
      <c r="M26" s="1"/>
    </row>
  </sheetData>
  <sheetProtection selectLockedCells="1"/>
  <mergeCells count="20">
    <mergeCell ref="F2:M2"/>
    <mergeCell ref="C3:M3"/>
    <mergeCell ref="C7:M7"/>
    <mergeCell ref="C5:I5"/>
    <mergeCell ref="C6:M6"/>
    <mergeCell ref="C9:D9"/>
    <mergeCell ref="H9:M9"/>
    <mergeCell ref="H12:M12"/>
    <mergeCell ref="H14:M14"/>
    <mergeCell ref="H15:M15"/>
    <mergeCell ref="H16:M16"/>
    <mergeCell ref="H10:M10"/>
    <mergeCell ref="C23:M23"/>
    <mergeCell ref="H11:M11"/>
    <mergeCell ref="H13:M13"/>
    <mergeCell ref="C20:M20"/>
    <mergeCell ref="H17:M17"/>
    <mergeCell ref="C22:M22"/>
    <mergeCell ref="C19:I19"/>
    <mergeCell ref="C21:M21"/>
  </mergeCells>
  <phoneticPr fontId="2" type="noConversion"/>
  <pageMargins left="0.35433070866141736" right="0.35433070866141736" top="0.98425196850393704" bottom="0.98425196850393704" header="0.51181102362204722" footer="0.51181102362204722"/>
  <pageSetup paperSize="9" scale="87" fitToHeight="2" orientation="portrait" r:id="rId1"/>
  <headerFooter alignWithMargins="0"/>
  <colBreaks count="1" manualBreakCount="1">
    <brk id="15" max="27" man="1"/>
  </colBreaks>
  <drawing r:id="rId2"/>
</worksheet>
</file>

<file path=xl/worksheets/sheet8.xml><?xml version="1.0" encoding="utf-8"?>
<worksheet xmlns="http://schemas.openxmlformats.org/spreadsheetml/2006/main" xmlns:r="http://schemas.openxmlformats.org/officeDocument/2006/relationships">
  <sheetPr enableFormatConditionsCalculation="0">
    <tabColor rgb="FFC00000"/>
  </sheetPr>
  <dimension ref="A1:D9"/>
  <sheetViews>
    <sheetView showGridLines="0" workbookViewId="0">
      <pane ySplit="2" topLeftCell="A3" activePane="bottomLeft" state="frozen"/>
      <selection activeCell="I22" sqref="I22"/>
      <selection pane="bottomLeft" activeCell="D8" sqref="D8"/>
    </sheetView>
  </sheetViews>
  <sheetFormatPr defaultRowHeight="12"/>
  <cols>
    <col min="1" max="1" width="8.140625" style="110" customWidth="1"/>
    <col min="2" max="2" width="49.5703125" style="111" customWidth="1"/>
    <col min="3" max="3" width="11.28515625" style="112" customWidth="1"/>
    <col min="4" max="4" width="35.28515625" style="108" customWidth="1"/>
    <col min="5" max="16384" width="9.140625" style="108"/>
  </cols>
  <sheetData>
    <row r="1" spans="1:4" ht="24.75" customHeight="1">
      <c r="A1" s="113" t="s">
        <v>4</v>
      </c>
      <c r="B1" s="113"/>
      <c r="C1" s="113"/>
      <c r="D1" s="113"/>
    </row>
    <row r="2" spans="1:4" s="109" customFormat="1" ht="24.75" customHeight="1">
      <c r="A2" s="114" t="s">
        <v>5</v>
      </c>
      <c r="B2" s="114" t="s">
        <v>6</v>
      </c>
      <c r="C2" s="114" t="s">
        <v>7</v>
      </c>
      <c r="D2" s="114" t="s">
        <v>8</v>
      </c>
    </row>
    <row r="3" spans="1:4" ht="29.25" customHeight="1">
      <c r="A3" s="115" t="s">
        <v>132</v>
      </c>
      <c r="B3" s="116" t="s">
        <v>74</v>
      </c>
      <c r="C3" s="117">
        <v>40170</v>
      </c>
      <c r="D3" s="116"/>
    </row>
    <row r="4" spans="1:4" ht="29.25" customHeight="1">
      <c r="A4" s="115">
        <v>1</v>
      </c>
      <c r="B4" s="116" t="s">
        <v>133</v>
      </c>
      <c r="C4" s="117">
        <v>39973</v>
      </c>
      <c r="D4" s="116"/>
    </row>
    <row r="5" spans="1:4" ht="24.75" customHeight="1">
      <c r="A5" s="105">
        <v>2</v>
      </c>
      <c r="B5" s="106" t="s">
        <v>134</v>
      </c>
      <c r="C5" s="107">
        <v>40456</v>
      </c>
      <c r="D5" s="106"/>
    </row>
    <row r="6" spans="1:4" ht="24.75" customHeight="1">
      <c r="A6" s="105">
        <v>3</v>
      </c>
      <c r="B6" s="106" t="s">
        <v>153</v>
      </c>
      <c r="C6" s="107">
        <v>41158</v>
      </c>
      <c r="D6" s="106" t="s">
        <v>154</v>
      </c>
    </row>
    <row r="7" spans="1:4" ht="24.75" customHeight="1">
      <c r="A7" s="105">
        <v>4</v>
      </c>
      <c r="B7" s="106" t="s">
        <v>171</v>
      </c>
      <c r="C7" s="107">
        <v>41198</v>
      </c>
      <c r="D7" s="106" t="s">
        <v>176</v>
      </c>
    </row>
    <row r="8" spans="1:4" ht="24.75" customHeight="1">
      <c r="A8" s="105"/>
      <c r="B8" s="106"/>
      <c r="C8" s="118"/>
      <c r="D8" s="106"/>
    </row>
    <row r="9" spans="1:4" ht="24.75" customHeight="1">
      <c r="A9" s="105"/>
      <c r="B9" s="106"/>
      <c r="C9" s="118"/>
      <c r="D9" s="106"/>
    </row>
  </sheetData>
  <sheetProtection selectLockedCells="1"/>
  <phoneticPr fontId="2"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vt:lpstr>
      <vt:lpstr>ReadMe</vt:lpstr>
      <vt:lpstr>Trim Impeller (Throttle)</vt:lpstr>
      <vt:lpstr>Trim Impeller (Bypass)</vt:lpstr>
      <vt:lpstr>Bypass to VSD</vt:lpstr>
      <vt:lpstr>Throttle to VSD</vt:lpstr>
      <vt:lpstr>ACA</vt:lpstr>
      <vt:lpstr>Version</vt:lpstr>
      <vt:lpstr>ACA!Print_Area</vt:lpstr>
      <vt:lpstr>'Bypass to VSD'!Print_Area</vt:lpstr>
      <vt:lpstr>ReadMe!Print_Area</vt:lpstr>
      <vt:lpstr>'Throttle to VSD'!Print_Area</vt:lpstr>
      <vt:lpstr>'Trim Impeller (Bypass)'!Print_Area</vt:lpstr>
      <vt:lpstr>'Trim Impeller (Throttle)'!Print_Area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Liam P Ó Cléirigh</cp:lastModifiedBy>
  <cp:lastPrinted>2008-12-15T12:43:43Z</cp:lastPrinted>
  <dcterms:created xsi:type="dcterms:W3CDTF">2002-10-18T01:41:30Z</dcterms:created>
  <dcterms:modified xsi:type="dcterms:W3CDTF">2012-10-17T11:36:52Z</dcterms:modified>
</cp:coreProperties>
</file>