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seai.sharepoint.com/programme/Stats/Data Release/07 Website Materials/Conversion factors/"/>
    </mc:Choice>
  </mc:AlternateContent>
  <xr:revisionPtr revIDLastSave="13" documentId="8_{0D85A0C2-1F01-44EC-93F8-5B641D4FEAFF}" xr6:coauthVersionLast="47" xr6:coauthVersionMax="47" xr10:uidLastSave="{4DA62F21-826C-48F8-9F6F-2A8A4EF6768C}"/>
  <bookViews>
    <workbookView xWindow="14200" yWindow="-16330" windowWidth="29020" windowHeight="15820" xr2:uid="{82FD9DE1-0A93-4B4A-9E31-57BDB3192DB2}"/>
  </bookViews>
  <sheets>
    <sheet name="QAQC" sheetId="2" r:id="rId1"/>
    <sheet name="Conversion and emission factors" sheetId="19" r:id="rId2"/>
    <sheet name="Energy content timeseries" sheetId="16" r:id="rId3"/>
    <sheet name="Emission factors timeseries" sheetId="15" r:id="rId4"/>
    <sheet name="Density timeseries" sheetId="17" r:id="rId5"/>
    <sheet name="Primary energy timeseries" sheetId="14" r:id="rId6"/>
  </sheets>
  <definedNames>
    <definedName name="year" localSheetId="1">'Conversion and emission factors'!$C$2</definedName>
    <definedName name="yea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7" i="17" l="1"/>
  <c r="AA58" i="15"/>
  <c r="AA53" i="16"/>
  <c r="L35" i="19" l="1"/>
  <c r="L54" i="19" l="1"/>
  <c r="L53" i="19"/>
  <c r="L21" i="19" l="1"/>
  <c r="F7" i="17"/>
  <c r="G7" i="17"/>
  <c r="H7" i="17"/>
  <c r="I7" i="17"/>
  <c r="J7" i="17"/>
  <c r="K7" i="17"/>
  <c r="L7" i="17"/>
  <c r="M7" i="17"/>
  <c r="N7" i="17"/>
  <c r="O7" i="17"/>
  <c r="P7" i="17"/>
  <c r="Q7" i="17"/>
  <c r="R7" i="17"/>
  <c r="S7" i="17"/>
  <c r="T7" i="17"/>
  <c r="U7" i="17"/>
  <c r="V7" i="17"/>
  <c r="W7" i="17"/>
  <c r="X7" i="17"/>
  <c r="Y7" i="17"/>
  <c r="Z7" i="17"/>
  <c r="E7" i="17"/>
  <c r="L59" i="19"/>
  <c r="L58" i="19"/>
  <c r="L50" i="19"/>
  <c r="L49" i="19"/>
  <c r="L48" i="19"/>
  <c r="L47" i="19"/>
  <c r="L46" i="19"/>
  <c r="L45" i="19"/>
  <c r="L44" i="19"/>
  <c r="L39" i="19"/>
  <c r="L38" i="19"/>
  <c r="L34" i="19"/>
  <c r="L33" i="19"/>
  <c r="L32" i="19"/>
  <c r="L31" i="19"/>
  <c r="L30" i="19"/>
  <c r="L27" i="19"/>
  <c r="L26" i="19"/>
  <c r="L25" i="19"/>
  <c r="L24" i="19"/>
  <c r="L23" i="19"/>
  <c r="L22" i="19"/>
  <c r="E58" i="15" l="1"/>
  <c r="F56" i="14" l="1"/>
  <c r="G56" i="14" l="1"/>
  <c r="H56" i="14" s="1"/>
  <c r="I56" i="14" s="1"/>
  <c r="J56" i="14" s="1"/>
  <c r="K56" i="14" s="1"/>
  <c r="L56" i="14" s="1"/>
  <c r="M56" i="14" s="1"/>
  <c r="N56" i="14" s="1"/>
  <c r="O56" i="14" s="1"/>
  <c r="P56" i="14" s="1"/>
  <c r="Q56" i="14" s="1"/>
  <c r="R56" i="14" s="1"/>
  <c r="S56" i="14" s="1"/>
  <c r="T56" i="14" s="1"/>
  <c r="U56" i="14" s="1"/>
  <c r="V56" i="14" s="1"/>
  <c r="W56" i="14" s="1"/>
  <c r="X56" i="14" s="1"/>
  <c r="Y56" i="14" s="1"/>
  <c r="Z56" i="14" s="1"/>
  <c r="AA56" i="14" s="1"/>
  <c r="F5" i="17"/>
  <c r="J35" i="19" l="1"/>
  <c r="K35" i="19" s="1"/>
  <c r="J21" i="19"/>
  <c r="K21" i="19" s="1"/>
  <c r="J26" i="19"/>
  <c r="K26" i="19" s="1"/>
  <c r="G5" i="17"/>
  <c r="H5" i="17" s="1"/>
  <c r="I5" i="17" s="1"/>
  <c r="J5" i="17" s="1"/>
  <c r="K5" i="17" s="1"/>
  <c r="L5" i="17" s="1"/>
  <c r="M5" i="17" s="1"/>
  <c r="N5" i="17" s="1"/>
  <c r="O5" i="17" s="1"/>
  <c r="P5" i="17" s="1"/>
  <c r="Q5" i="17" s="1"/>
  <c r="R5" i="17" s="1"/>
  <c r="S5" i="17" s="1"/>
  <c r="T5" i="17" s="1"/>
  <c r="U5" i="17" s="1"/>
  <c r="V5" i="17" s="1"/>
  <c r="W5" i="17" s="1"/>
  <c r="X5" i="17" s="1"/>
  <c r="Y5" i="17" s="1"/>
  <c r="Z5" i="17" s="1"/>
  <c r="AA5" i="17" s="1"/>
  <c r="J24" i="19"/>
  <c r="K24" i="19" s="1"/>
  <c r="J33" i="19"/>
  <c r="K33" i="19" s="1"/>
  <c r="J22" i="19"/>
  <c r="K22" i="19" s="1"/>
  <c r="J25" i="19"/>
  <c r="K25" i="19" s="1"/>
  <c r="J30" i="19"/>
  <c r="K30" i="19" s="1"/>
  <c r="J23" i="19"/>
  <c r="K23" i="19" s="1"/>
  <c r="J32" i="19"/>
  <c r="K32" i="19" s="1"/>
  <c r="B13" i="16"/>
  <c r="J31" i="19" l="1"/>
  <c r="K31" i="19" s="1"/>
  <c r="J27" i="19"/>
  <c r="K27" i="19" s="1"/>
  <c r="F51" i="16" l="1"/>
  <c r="G51" i="16" s="1"/>
  <c r="H51" i="16" s="1"/>
  <c r="I51" i="16" s="1"/>
  <c r="J51" i="16" s="1"/>
  <c r="K51" i="16" s="1"/>
  <c r="L51" i="16" s="1"/>
  <c r="M51" i="16" s="1"/>
  <c r="N51" i="16" s="1"/>
  <c r="O51" i="16" s="1"/>
  <c r="P51" i="16" s="1"/>
  <c r="Q51" i="16" s="1"/>
  <c r="R51" i="16" s="1"/>
  <c r="S51" i="16" s="1"/>
  <c r="T51" i="16" s="1"/>
  <c r="U51" i="16" s="1"/>
  <c r="V51" i="16" s="1"/>
  <c r="W51" i="16" s="1"/>
  <c r="X51" i="16" s="1"/>
  <c r="Y51" i="16" s="1"/>
  <c r="Z51" i="16" s="1"/>
  <c r="AA51" i="16" s="1"/>
  <c r="F36" i="16"/>
  <c r="G36" i="16" s="1"/>
  <c r="H36" i="16" s="1"/>
  <c r="I36" i="16" s="1"/>
  <c r="J36" i="16" s="1"/>
  <c r="K36" i="16" s="1"/>
  <c r="L36" i="16" s="1"/>
  <c r="M36" i="16" s="1"/>
  <c r="N36" i="16" s="1"/>
  <c r="O36" i="16" s="1"/>
  <c r="P36" i="16" s="1"/>
  <c r="Q36" i="16" s="1"/>
  <c r="R36" i="16" s="1"/>
  <c r="S36" i="16" s="1"/>
  <c r="T36" i="16" s="1"/>
  <c r="U36" i="16" s="1"/>
  <c r="V36" i="16" s="1"/>
  <c r="W36" i="16" s="1"/>
  <c r="X36" i="16" s="1"/>
  <c r="Y36" i="16" s="1"/>
  <c r="Z36" i="16" s="1"/>
  <c r="AA36" i="16" s="1"/>
  <c r="E53" i="16"/>
  <c r="F13" i="16" l="1"/>
  <c r="F62" i="15"/>
  <c r="F57" i="15"/>
  <c r="G57" i="15" s="1"/>
  <c r="H57" i="15" s="1"/>
  <c r="I57" i="15" s="1"/>
  <c r="J57" i="15" s="1"/>
  <c r="K57" i="15" s="1"/>
  <c r="L57" i="15" s="1"/>
  <c r="M57" i="15" s="1"/>
  <c r="N57" i="15" s="1"/>
  <c r="O57" i="15" s="1"/>
  <c r="P57" i="15" s="1"/>
  <c r="Q57" i="15" s="1"/>
  <c r="R57" i="15" s="1"/>
  <c r="S57" i="15" s="1"/>
  <c r="T57" i="15" s="1"/>
  <c r="U57" i="15" s="1"/>
  <c r="V57" i="15" s="1"/>
  <c r="W57" i="15" s="1"/>
  <c r="X57" i="15" s="1"/>
  <c r="Y57" i="15" s="1"/>
  <c r="Z57" i="15" s="1"/>
  <c r="AA57" i="15" s="1"/>
  <c r="F42" i="15"/>
  <c r="F19" i="15"/>
  <c r="F58" i="15" l="1"/>
  <c r="F53" i="16"/>
  <c r="G19" i="15"/>
  <c r="G42" i="15"/>
  <c r="H42" i="15" s="1"/>
  <c r="I42" i="15" s="1"/>
  <c r="J42" i="15" s="1"/>
  <c r="K42" i="15" s="1"/>
  <c r="L42" i="15" s="1"/>
  <c r="M42" i="15" s="1"/>
  <c r="N42" i="15" s="1"/>
  <c r="O42" i="15" s="1"/>
  <c r="P42" i="15" s="1"/>
  <c r="Q42" i="15" s="1"/>
  <c r="R42" i="15" s="1"/>
  <c r="S42" i="15" s="1"/>
  <c r="T42" i="15" s="1"/>
  <c r="U42" i="15" s="1"/>
  <c r="V42" i="15" s="1"/>
  <c r="W42" i="15" s="1"/>
  <c r="X42" i="15" s="1"/>
  <c r="Y42" i="15" s="1"/>
  <c r="Z42" i="15" s="1"/>
  <c r="AA42" i="15" s="1"/>
  <c r="G62" i="15"/>
  <c r="G13" i="16"/>
  <c r="G58" i="15" l="1"/>
  <c r="H19" i="15"/>
  <c r="G53" i="16"/>
  <c r="H62" i="15"/>
  <c r="H13" i="16"/>
  <c r="I19" i="15" l="1"/>
  <c r="H58" i="15"/>
  <c r="H53" i="16"/>
  <c r="I62" i="15"/>
  <c r="I13" i="16"/>
  <c r="I58" i="15" l="1"/>
  <c r="J19" i="15"/>
  <c r="I53" i="16"/>
  <c r="J62" i="15"/>
  <c r="J13" i="16"/>
  <c r="K19" i="15" l="1"/>
  <c r="J58" i="15"/>
  <c r="J53" i="16"/>
  <c r="K62" i="15"/>
  <c r="K13" i="16"/>
  <c r="K58" i="15" l="1"/>
  <c r="L19" i="15"/>
  <c r="K53" i="16"/>
  <c r="L62" i="15"/>
  <c r="L13" i="16"/>
  <c r="L58" i="15" l="1"/>
  <c r="M19" i="15"/>
  <c r="L53" i="16"/>
  <c r="M62" i="15"/>
  <c r="M13" i="16"/>
  <c r="M58" i="15" l="1"/>
  <c r="N19" i="15"/>
  <c r="M53" i="16"/>
  <c r="N62" i="15"/>
  <c r="N13" i="16"/>
  <c r="N58" i="15" l="1"/>
  <c r="O19" i="15"/>
  <c r="N53" i="16"/>
  <c r="O62" i="15"/>
  <c r="O13" i="16"/>
  <c r="O58" i="15" l="1"/>
  <c r="P19" i="15"/>
  <c r="O53" i="16"/>
  <c r="P62" i="15"/>
  <c r="P13" i="16"/>
  <c r="P58" i="15" l="1"/>
  <c r="Q19" i="15"/>
  <c r="P53" i="16"/>
  <c r="Q62" i="15"/>
  <c r="Q13" i="16"/>
  <c r="Q58" i="15" l="1"/>
  <c r="R19" i="15"/>
  <c r="Q53" i="16"/>
  <c r="R62" i="15"/>
  <c r="R13" i="16"/>
  <c r="S19" i="15" l="1"/>
  <c r="R58" i="15"/>
  <c r="R53" i="16"/>
  <c r="S62" i="15"/>
  <c r="S13" i="16"/>
  <c r="S58" i="15" l="1"/>
  <c r="T19" i="15"/>
  <c r="S53" i="16"/>
  <c r="T62" i="15"/>
  <c r="T13" i="16"/>
  <c r="T58" i="15" l="1"/>
  <c r="U19" i="15"/>
  <c r="T53" i="16"/>
  <c r="U62" i="15"/>
  <c r="U13" i="16"/>
  <c r="U58" i="15" l="1"/>
  <c r="V19" i="15"/>
  <c r="U53" i="16"/>
  <c r="V62" i="15"/>
  <c r="V13" i="16"/>
  <c r="V58" i="15" l="1"/>
  <c r="W19" i="15"/>
  <c r="V53" i="16"/>
  <c r="W62" i="15"/>
  <c r="W13" i="16"/>
  <c r="W58" i="15" l="1"/>
  <c r="X19" i="15"/>
  <c r="W53" i="16"/>
  <c r="X62" i="15"/>
  <c r="X13" i="16"/>
  <c r="X58" i="15" l="1"/>
  <c r="Y19" i="15"/>
  <c r="X53" i="16"/>
  <c r="Y62" i="15"/>
  <c r="Y13" i="16"/>
  <c r="Y58" i="15" l="1"/>
  <c r="Z19" i="15"/>
  <c r="AA19" i="15" s="1"/>
  <c r="Y53" i="16"/>
  <c r="Z62" i="15"/>
  <c r="AA62" i="15" s="1"/>
  <c r="Z13" i="16"/>
  <c r="AA13" i="16" s="1"/>
  <c r="F49" i="19" l="1"/>
  <c r="G49" i="19" s="1"/>
  <c r="F35" i="19"/>
  <c r="D35" i="19"/>
  <c r="F53" i="19"/>
  <c r="F30" i="19"/>
  <c r="F33" i="19"/>
  <c r="F31" i="19"/>
  <c r="F32" i="19"/>
  <c r="F34" i="19"/>
  <c r="F54" i="19"/>
  <c r="D54" i="19"/>
  <c r="D53" i="19"/>
  <c r="D21" i="19"/>
  <c r="F21" i="19"/>
  <c r="G21" i="19" s="1"/>
  <c r="F46" i="19"/>
  <c r="G46" i="19" s="1"/>
  <c r="F47" i="19"/>
  <c r="G47" i="19" s="1"/>
  <c r="D46" i="19"/>
  <c r="D47" i="19"/>
  <c r="F27" i="19"/>
  <c r="G27" i="19" s="1"/>
  <c r="F22" i="19"/>
  <c r="G22" i="19" s="1"/>
  <c r="F26" i="19"/>
  <c r="G26" i="19" s="1"/>
  <c r="F44" i="19"/>
  <c r="G44" i="19" s="1"/>
  <c r="F48" i="19"/>
  <c r="G48" i="19" s="1"/>
  <c r="F24" i="19"/>
  <c r="G24" i="19" s="1"/>
  <c r="F50" i="19"/>
  <c r="G50" i="19" s="1"/>
  <c r="F45" i="19"/>
  <c r="G45" i="19" s="1"/>
  <c r="F23" i="19"/>
  <c r="G23" i="19" s="1"/>
  <c r="D34" i="19"/>
  <c r="D33" i="19"/>
  <c r="D32" i="19"/>
  <c r="D48" i="19"/>
  <c r="D45" i="19"/>
  <c r="D50" i="19"/>
  <c r="D44" i="19"/>
  <c r="Z53" i="16"/>
  <c r="D31" i="19"/>
  <c r="D49" i="19"/>
  <c r="D30" i="19"/>
  <c r="D22" i="19"/>
  <c r="E22" i="19" s="1"/>
  <c r="D27" i="19"/>
  <c r="E27" i="19" s="1"/>
  <c r="D24" i="19"/>
  <c r="E24" i="19" s="1"/>
  <c r="C35" i="19" l="1"/>
  <c r="E35" i="19"/>
  <c r="Z58" i="15"/>
  <c r="F58" i="19" s="1"/>
  <c r="G58" i="19" s="1"/>
  <c r="D25" i="19"/>
  <c r="E25" i="19" s="1"/>
  <c r="D23" i="19"/>
  <c r="E23" i="19" s="1"/>
  <c r="D26" i="19"/>
  <c r="E26" i="19" s="1"/>
  <c r="F25" i="19"/>
  <c r="G25" i="19" s="1"/>
  <c r="C54" i="19"/>
  <c r="C53" i="19"/>
  <c r="H21" i="19"/>
  <c r="I21" i="19" s="1"/>
  <c r="C21" i="19"/>
  <c r="E21" i="19"/>
  <c r="F59" i="19"/>
  <c r="G59" i="19" s="1"/>
  <c r="D59" i="19"/>
  <c r="C46" i="19"/>
  <c r="H46" i="19"/>
  <c r="C47" i="19"/>
  <c r="H47" i="19"/>
  <c r="C44" i="19"/>
  <c r="H44" i="19"/>
  <c r="C50" i="19"/>
  <c r="H50" i="19"/>
  <c r="C45" i="19"/>
  <c r="H45" i="19"/>
  <c r="C48" i="19"/>
  <c r="H48" i="19"/>
  <c r="C30" i="19"/>
  <c r="E30" i="19"/>
  <c r="C32" i="19"/>
  <c r="E32" i="19"/>
  <c r="C49" i="19"/>
  <c r="H49" i="19"/>
  <c r="C33" i="19"/>
  <c r="E33" i="19"/>
  <c r="C31" i="19"/>
  <c r="E31" i="19"/>
  <c r="C34" i="19"/>
  <c r="C27" i="19"/>
  <c r="H27" i="19"/>
  <c r="I27" i="19" s="1"/>
  <c r="C22" i="19"/>
  <c r="H22" i="19"/>
  <c r="I22" i="19" s="1"/>
  <c r="C24" i="19"/>
  <c r="H24" i="19"/>
  <c r="I24" i="19" s="1"/>
  <c r="D58" i="19"/>
  <c r="H58" i="19" l="1"/>
  <c r="C26" i="19"/>
  <c r="C25" i="19"/>
  <c r="C23" i="19"/>
  <c r="H23" i="19"/>
  <c r="I23" i="19" s="1"/>
  <c r="H25" i="19"/>
  <c r="I25" i="19" s="1"/>
  <c r="H26" i="19"/>
  <c r="I26" i="19" s="1"/>
  <c r="H59" i="19"/>
  <c r="J34" i="19" l="1"/>
  <c r="K34" i="19" l="1"/>
  <c r="E34" i="19"/>
  <c r="F38" i="19" l="1"/>
  <c r="G38" i="19" s="1"/>
  <c r="D38" i="19" l="1"/>
  <c r="C38" i="19" l="1"/>
  <c r="H38" i="19"/>
  <c r="D39" i="19" l="1"/>
  <c r="F39" i="19"/>
  <c r="G39" i="19" s="1"/>
  <c r="C39" i="19" l="1"/>
  <c r="H39" i="19"/>
  <c r="J38" i="19" l="1"/>
  <c r="K38" i="19" l="1"/>
  <c r="E38" i="19"/>
  <c r="I38" i="19"/>
  <c r="J39" i="19" l="1"/>
  <c r="K39" i="19" l="1"/>
  <c r="E39" i="19"/>
  <c r="I39" i="19"/>
  <c r="L64" i="19" l="1"/>
  <c r="L63" i="19"/>
  <c r="F63" i="19"/>
  <c r="G63" i="19" s="1"/>
  <c r="F64" i="19"/>
  <c r="G64" i="19" s="1"/>
</calcChain>
</file>

<file path=xl/sharedStrings.xml><?xml version="1.0" encoding="utf-8"?>
<sst xmlns="http://schemas.openxmlformats.org/spreadsheetml/2006/main" count="649" uniqueCount="135">
  <si>
    <t>Quality Assurance and Quality Control</t>
  </si>
  <si>
    <t>Workbook Information</t>
  </si>
  <si>
    <t>File Name:</t>
  </si>
  <si>
    <t>Conversion and emission factors for publication</t>
  </si>
  <si>
    <r>
      <rPr>
        <sz val="10"/>
        <color rgb="FF231F20"/>
        <rFont val="Myriad Pro"/>
        <family val="2"/>
      </rPr>
      <t>Description of file:</t>
    </r>
  </si>
  <si>
    <t>Energy conversion and emission factors for publication on SEAI website.</t>
  </si>
  <si>
    <t>Status:
(Draft/ Ongoing /Final)</t>
  </si>
  <si>
    <t>Ongoing</t>
  </si>
  <si>
    <t>Versions</t>
  </si>
  <si>
    <t>Date</t>
  </si>
  <si>
    <t>High-Level Details</t>
  </si>
  <si>
    <t>V1.0</t>
  </si>
  <si>
    <t>New file created for 2022 data</t>
  </si>
  <si>
    <t>QA Checking</t>
  </si>
  <si>
    <t>Author Name:</t>
  </si>
  <si>
    <t>Energy conversion and emission factors</t>
  </si>
  <si>
    <t>Unless otherwise stated, all values are based on net calorific value (NCV).</t>
  </si>
  <si>
    <t>Comments</t>
  </si>
  <si>
    <t>- The tables below provide the latest conversion and emission factors for common fuel and energy types.</t>
  </si>
  <si>
    <t>- Some factors change over time as fuel properties, biofuel contents or electricity generation mix change.</t>
  </si>
  <si>
    <t>- The 'timeseries' worksheets provide historical annual factors and some additional explanation of the factors.</t>
  </si>
  <si>
    <t>Value is typically constant from year to year.</t>
  </si>
  <si>
    <t>Value typically changes on an annual basis.</t>
  </si>
  <si>
    <t>Liquid</t>
  </si>
  <si>
    <t>Energy content</t>
  </si>
  <si>
    <t>Emission factor</t>
  </si>
  <si>
    <t>Density</t>
  </si>
  <si>
    <t>Specific vol.</t>
  </si>
  <si>
    <t>PE factor</t>
  </si>
  <si>
    <t>Note</t>
  </si>
  <si>
    <t>Year</t>
  </si>
  <si>
    <t>toe/t</t>
  </si>
  <si>
    <t>MJ/kg</t>
  </si>
  <si>
    <t>MJ/l</t>
  </si>
  <si>
    <t>gCO2/kWh</t>
  </si>
  <si>
    <t>gCO2/MJ</t>
  </si>
  <si>
    <t>kgCO2/kg</t>
  </si>
  <si>
    <t>kgCO2/l</t>
  </si>
  <si>
    <t>kg/m^3</t>
  </si>
  <si>
    <t>l/t</t>
  </si>
  <si>
    <t>-</t>
  </si>
  <si>
    <t>Petroleum</t>
  </si>
  <si>
    <t>Crude oil</t>
  </si>
  <si>
    <t>Gasoline / petrol (100% petroleum)</t>
  </si>
  <si>
    <t>Kerosene</t>
  </si>
  <si>
    <t>Jet Kerosene</t>
  </si>
  <si>
    <t>Diesel / gasoil (100% petroleum)</t>
  </si>
  <si>
    <t>Residual fuel oil / fuel oil</t>
  </si>
  <si>
    <t>LPG</t>
  </si>
  <si>
    <t>Assumes a mixture of 70% propane &amp; 30% butane by mass</t>
  </si>
  <si>
    <t>Biofuel / bioliquid</t>
  </si>
  <si>
    <t>Bioethanol</t>
  </si>
  <si>
    <t>Biodiesel ME</t>
  </si>
  <si>
    <t>Methyl ester</t>
  </si>
  <si>
    <t>Biodiesel HVO</t>
  </si>
  <si>
    <t xml:space="preserve">Hydrotreated vegetable oil </t>
  </si>
  <si>
    <t>Biodiesel CHVO</t>
  </si>
  <si>
    <t>Co-processed hydrotreated vegetable oil</t>
  </si>
  <si>
    <t>Biopropane</t>
  </si>
  <si>
    <t>Blended petroleum &amp; biofuel</t>
  </si>
  <si>
    <t>Road diesel (avg. biofuel content)</t>
  </si>
  <si>
    <t>Road petrol (avg. biofuel content)</t>
  </si>
  <si>
    <t>Solid</t>
  </si>
  <si>
    <t>Fossil fuel</t>
  </si>
  <si>
    <t>Petroleum coke</t>
  </si>
  <si>
    <t>Bituminous coal</t>
  </si>
  <si>
    <t>Anthracite</t>
  </si>
  <si>
    <t>Lignite</t>
  </si>
  <si>
    <t>Milled peat</t>
  </si>
  <si>
    <t>Sod peat</t>
  </si>
  <si>
    <t>Peat briquettes</t>
  </si>
  <si>
    <t>Biomass</t>
  </si>
  <si>
    <t>Wood pellets &amp; briquettes</t>
  </si>
  <si>
    <t>Wood logs &amp; chips</t>
  </si>
  <si>
    <t>Assumes 25% moisture content</t>
  </si>
  <si>
    <t>Gas</t>
  </si>
  <si>
    <t>MJ/m^3</t>
  </si>
  <si>
    <t>kgCO2/m^3</t>
  </si>
  <si>
    <t>Natural gas (GCV)</t>
  </si>
  <si>
    <t>Natural gas (NCV)</t>
  </si>
  <si>
    <t>Electricity</t>
  </si>
  <si>
    <t>Electricity consumption</t>
  </si>
  <si>
    <t>Electricity generation</t>
  </si>
  <si>
    <t>Energy content timeseries</t>
  </si>
  <si>
    <t>- The energy content of a specific quantity of fuel is termed the 'calorific value' or 'heating value'.</t>
  </si>
  <si>
    <t>- The calorific values below are expressed as energy per unit mass (MJ/kg) for liquid and solid fuels, and energy per unit volume (MJ/m^3) for gas.</t>
  </si>
  <si>
    <t>- Gross calorific value (GCV) is determined by bringing all the products of combustion back to the original pre-combustion temperature, in particular condensing any water vapour produced.</t>
  </si>
  <si>
    <t>- Net calorific value (NCV) is determined by subtracting the heat of vaporisation of the water vapour from the higher heating value.</t>
  </si>
  <si>
    <t>- Since the NCV typically represents the amount of actual usable energy, all energy quantities Ireland’s Energy Balance are determined on the basis of NCVs.</t>
  </si>
  <si>
    <t>- The differences between net and gross calorific values are typically about 5% to 6% of the gross value for solid and liquid fuels, and about 10% for natural gas.</t>
  </si>
  <si>
    <t>Unit</t>
  </si>
  <si>
    <t>Emission factors timeseries</t>
  </si>
  <si>
    <t>- The emission factors below show the quantity of CO2 produced per unit of energy for each fuel.</t>
  </si>
  <si>
    <t>- Emission factors for CH4 and N2O are not included in this spreadsheet.</t>
  </si>
  <si>
    <t>- SEAI recommends consulting the EPA's National Inventory Submissions for details on sector specific factors for CH4 and N2O.</t>
  </si>
  <si>
    <t>- With the exception of electricity, the emission factors include only direct CO2 emissions from combustion of fuels (scope 1 emissions under the GHG Protocol Corporate Standard).</t>
  </si>
  <si>
    <t>- 'The 'electricity consumption' factor published below includes scope 2 emissions (as defined in GHG Protocol Corporate Accounting and Reporting Standard) from electricity generation, and scope 3 emissions from transmission &amp; distribution losses, and own-use of electricity at plants.</t>
  </si>
  <si>
    <t>- CO2 produced in the generation of imported electricity is not included in the electricity emission factors.</t>
  </si>
  <si>
    <t>- SEAI does not currently publish 'well to tank' factors for electricity, which account for scope 3 emissions from extraction, refining and transportation of fuels used for electricity generation.</t>
  </si>
  <si>
    <t>Units</t>
  </si>
  <si>
    <t>Primary energy factors</t>
  </si>
  <si>
    <t>- Energy consumption can be expressed as total final consumption (TFC) or total primary energy requirement (TPER).</t>
  </si>
  <si>
    <t>- TPER accounts for the energy that is consumed and/or lost in transformation, transmission and distribution processes.</t>
  </si>
  <si>
    <t>- It is calculated by applying conversion factors, which vary by fuel or energy type, to TFC values.</t>
  </si>
  <si>
    <t>- The table below shows default primary energy factors for liquid, solid and gaseous fuels.</t>
  </si>
  <si>
    <t>- The table also shows the annual primary energy factor for grid electricity based on the generation mix that year.</t>
  </si>
  <si>
    <t>Default value</t>
  </si>
  <si>
    <t>- Combustion of fuels produces small quantities of greenhouse gases other than CO2 (i.e. CH4 and N2O), the quantities of which depend on the combustion conditions as well as fuel properties.</t>
  </si>
  <si>
    <t>V1.1</t>
  </si>
  <si>
    <t>- The net emission of CO2 from the combustion of biogenic carbon in sustainable biomass fuel (incl. solid biomass, biofuel, bioliquid and biogas) is considered to be zero, as it is assumed that the biomass itself absorbs an equal amount of CO2 during growth as is emitted during combustion.</t>
  </si>
  <si>
    <t>Notes on biomass fuels</t>
  </si>
  <si>
    <t>Updated 2022 values for electricity, natural gas, petroleum coke and milled peat.
Expanded explanatary notes.</t>
  </si>
  <si>
    <t>- Where biomass fuel is not sustainably produced, CO2 emissions from combustion should be counted. This is consistent with guidelines for greenhouse gas reporting, such as the IPCC 2006 Guideline for National Greeenhouse Gas Inventories &amp; 2019 refinement and EU Emission Trading System.</t>
  </si>
  <si>
    <t>Colour coding</t>
  </si>
  <si>
    <t>Hydrotreated vegetable oil</t>
  </si>
  <si>
    <t>Biojet HVO</t>
  </si>
  <si>
    <t>V1.2</t>
  </si>
  <si>
    <t>Updated 2022 values for blended petrol and diesel. Updated fuel oil density. Added biojet HVO.</t>
  </si>
  <si>
    <t>Energy Statistics Team</t>
  </si>
  <si>
    <t>V1.3</t>
  </si>
  <si>
    <r>
      <t xml:space="preserve">- CO2 per unit of electricity </t>
    </r>
    <r>
      <rPr>
        <b/>
        <sz val="11"/>
        <color theme="1"/>
        <rFont val="Calibri"/>
        <family val="2"/>
        <scheme val="minor"/>
      </rPr>
      <t>consumed</t>
    </r>
    <r>
      <rPr>
        <sz val="11"/>
        <color theme="1"/>
        <rFont val="Calibri"/>
        <family val="2"/>
        <scheme val="minor"/>
      </rPr>
      <t xml:space="preserve">
- Total CO2 from electricity generation / total final consumption of electricity
- Use this factor to calculate CO2 for electricity consumption </t>
    </r>
    <r>
      <rPr>
        <b/>
        <u/>
        <sz val="11"/>
        <color theme="1"/>
        <rFont val="Calibri"/>
        <family val="2"/>
        <scheme val="minor"/>
      </rPr>
      <t>including</t>
    </r>
    <r>
      <rPr>
        <sz val="11"/>
        <color theme="1"/>
        <rFont val="Calibri"/>
        <family val="2"/>
        <scheme val="minor"/>
      </rPr>
      <t xml:space="preserve"> generation, transmission and distribution losses, and own-use of electricity in power plants (scope 2 and 3 under the GHG Protocol).
- Imports are not included in the calculation of PE factor.
- 2023 provisional value.</t>
    </r>
  </si>
  <si>
    <r>
      <t xml:space="preserve">- CO2 per unit of electricity </t>
    </r>
    <r>
      <rPr>
        <b/>
        <sz val="11"/>
        <color theme="1"/>
        <rFont val="Calibri"/>
        <family val="2"/>
        <scheme val="minor"/>
      </rPr>
      <t>generated</t>
    </r>
    <r>
      <rPr>
        <sz val="11"/>
        <color theme="1"/>
        <rFont val="Calibri"/>
        <family val="2"/>
        <scheme val="minor"/>
      </rPr>
      <t xml:space="preserve">
- Total CO2 from electricity generation / gross electricity production (incl. net imports)
- Use this factor to calculate CO2 for electricity generation </t>
    </r>
    <r>
      <rPr>
        <b/>
        <u/>
        <sz val="11"/>
        <color theme="1"/>
        <rFont val="Calibri"/>
        <family val="2"/>
        <scheme val="minor"/>
      </rPr>
      <t>only</t>
    </r>
    <r>
      <rPr>
        <sz val="11"/>
        <color theme="1"/>
        <rFont val="Calibri"/>
        <family val="2"/>
        <scheme val="minor"/>
      </rPr>
      <t xml:space="preserve"> (scope 2 under the GHG Protocol).
- 2023 provisional value.</t>
    </r>
  </si>
  <si>
    <r>
      <t xml:space="preserve">- CO2 per unit of final consumption
- Total CO2 from electricity generation / total final consumption of electricity.
- Use this factor to calculate CO2 for electricity consumption </t>
    </r>
    <r>
      <rPr>
        <b/>
        <u/>
        <sz val="11"/>
        <color theme="1"/>
        <rFont val="Calibri"/>
        <family val="2"/>
        <scheme val="minor"/>
      </rPr>
      <t>including</t>
    </r>
    <r>
      <rPr>
        <sz val="11"/>
        <color theme="1"/>
        <rFont val="Calibri"/>
        <family val="2"/>
        <scheme val="minor"/>
      </rPr>
      <t xml:space="preserve"> generation, transmission and distribution losses, and own-use of electricity in power plants (scope 2 and 3 under the GHG Protocol).
- 2023 provisional value.</t>
    </r>
  </si>
  <si>
    <r>
      <t xml:space="preserve">- CO2 per unit generated
- Total CO2 from electricity generation / gross electricity production (incl. net imports).
- Use this factor to calculate CO2 for electricity generation </t>
    </r>
    <r>
      <rPr>
        <b/>
        <u/>
        <sz val="11"/>
        <color theme="1"/>
        <rFont val="Calibri"/>
        <family val="2"/>
        <scheme val="minor"/>
      </rPr>
      <t>only</t>
    </r>
    <r>
      <rPr>
        <sz val="11"/>
        <color theme="1"/>
        <rFont val="Calibri"/>
        <family val="2"/>
        <scheme val="minor"/>
      </rPr>
      <t xml:space="preserve"> (scope 2 under the GHG Protocol).
- 2023 provisional value.</t>
    </r>
  </si>
  <si>
    <t>Primary energy input per unit of available final energy consumption. Electricity imports are not included in the calculation of this factor. 2023 provisional value.</t>
  </si>
  <si>
    <t>Primary energy input per unit of electricity generated, before subtracting own use of electricity in power plants, and transmission &amp; distribution losses. Electricity imports are not included in the calculation of this factor. 2023 provisional value.</t>
  </si>
  <si>
    <t>Added 2023 values.</t>
  </si>
  <si>
    <t>GCV updated for 2023. Provisional emission factor for 2023.</t>
  </si>
  <si>
    <t>NCV updated for 2023. Provisional emission factor for 2023.</t>
  </si>
  <si>
    <t>2023 value is provisional.</t>
  </si>
  <si>
    <t>Contact:</t>
  </si>
  <si>
    <t>epssu@seai.ie</t>
  </si>
  <si>
    <t>Average diesel-biofuel blend in 2023 (provisional)</t>
  </si>
  <si>
    <t>Average petrol-biofuel blend in 2023 (provisional)</t>
  </si>
  <si>
    <t>2023 value is provisional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</si>
</sst>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0"/>
  </numFmts>
  <fonts count="19">
    <font>
      <sz val="11"/>
      <color theme="1"/>
      <name val="Calibri"/>
      <family val="2"/>
      <scheme val="minor"/>
    </font>
    <font>
      <sz val="11"/>
      <color theme="1"/>
      <name val="Calibri"/>
      <family val="2"/>
      <scheme val="minor"/>
    </font>
    <font>
      <b/>
      <sz val="11"/>
      <color theme="3"/>
      <name val="Calibri"/>
      <family val="2"/>
      <scheme val="minor"/>
    </font>
    <font>
      <sz val="11"/>
      <color rgb="FF00610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color rgb="FF000000"/>
      <name val="Myriad Pro"/>
      <family val="2"/>
    </font>
    <font>
      <b/>
      <sz val="12"/>
      <name val="Myriad Pro"/>
      <family val="2"/>
    </font>
    <font>
      <b/>
      <sz val="12"/>
      <color rgb="FF231F20"/>
      <name val="Myriad Pro"/>
      <family val="2"/>
    </font>
    <font>
      <sz val="10"/>
      <color rgb="FF231F20"/>
      <name val="Myriad Pro"/>
      <family val="2"/>
    </font>
    <font>
      <sz val="10"/>
      <name val="Myriad Pro"/>
      <family val="2"/>
    </font>
    <font>
      <b/>
      <sz val="10"/>
      <name val="Myriad Pro"/>
      <family val="2"/>
    </font>
    <font>
      <sz val="10"/>
      <color rgb="FF000000"/>
      <name val="Times New Roman"/>
      <family val="1"/>
    </font>
    <font>
      <i/>
      <sz val="11"/>
      <color theme="1"/>
      <name val="Calibri"/>
      <family val="2"/>
      <scheme val="minor"/>
    </font>
    <font>
      <b/>
      <sz val="13"/>
      <color theme="3"/>
      <name val="Calibri"/>
      <family val="2"/>
      <scheme val="minor"/>
    </font>
    <font>
      <sz val="11"/>
      <name val="Calibri"/>
      <family val="2"/>
      <scheme val="minor"/>
    </font>
    <font>
      <b/>
      <u/>
      <sz val="11"/>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rgb="FFC6EFCE"/>
      </patternFill>
    </fill>
    <fill>
      <patternFill patternType="solid">
        <fgColor theme="4" tint="0.7999816888943144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9" tint="0.79998168889431442"/>
        <bgColor indexed="65"/>
      </patternFill>
    </fill>
    <fill>
      <patternFill patternType="solid">
        <fgColor theme="7" tint="0.59999389629810485"/>
        <bgColor indexed="64"/>
      </patternFill>
    </fill>
    <fill>
      <patternFill patternType="solid">
        <fgColor theme="9" tint="0.79998168889431442"/>
        <bgColor indexed="64"/>
      </patternFill>
    </fill>
  </fills>
  <borders count="33">
    <border>
      <left/>
      <right/>
      <top/>
      <bottom/>
      <diagonal/>
    </border>
    <border>
      <left/>
      <right/>
      <top/>
      <bottom style="medium">
        <color theme="4" tint="0.39997558519241921"/>
      </bottom>
      <diagonal/>
    </border>
    <border>
      <left/>
      <right/>
      <top/>
      <bottom style="thick">
        <color theme="4" tint="0.499984740745262"/>
      </bottom>
      <diagonal/>
    </border>
    <border>
      <left style="medium">
        <color rgb="FFA7BFDE"/>
      </left>
      <right/>
      <top style="medium">
        <color rgb="FFA7BFDE"/>
      </top>
      <bottom style="medium">
        <color theme="4" tint="0.39997558519241921"/>
      </bottom>
      <diagonal/>
    </border>
    <border>
      <left/>
      <right/>
      <top style="medium">
        <color rgb="FFA7BFDE"/>
      </top>
      <bottom style="medium">
        <color theme="4" tint="0.39997558519241921"/>
      </bottom>
      <diagonal/>
    </border>
    <border>
      <left/>
      <right style="medium">
        <color rgb="FFA7BFDE"/>
      </right>
      <top style="medium">
        <color rgb="FFA7BFDE"/>
      </top>
      <bottom style="medium">
        <color theme="4" tint="0.39997558519241921"/>
      </bottom>
      <diagonal/>
    </border>
    <border>
      <left style="medium">
        <color rgb="FFA7BFDE"/>
      </left>
      <right/>
      <top/>
      <bottom style="medium">
        <color theme="4" tint="0.39997558519241921"/>
      </bottom>
      <diagonal/>
    </border>
    <border>
      <left/>
      <right style="medium">
        <color rgb="FFA7BFDE"/>
      </right>
      <top/>
      <bottom style="medium">
        <color theme="4" tint="0.39997558519241921"/>
      </bottom>
      <diagonal/>
    </border>
    <border>
      <left style="medium">
        <color rgb="FFA7BFDE"/>
      </left>
      <right/>
      <top/>
      <bottom/>
      <diagonal/>
    </border>
    <border>
      <left/>
      <right style="medium">
        <color rgb="FFA7BFDE"/>
      </right>
      <top/>
      <bottom/>
      <diagonal/>
    </border>
    <border>
      <left style="medium">
        <color rgb="FFA7BFDE"/>
      </left>
      <right/>
      <top/>
      <bottom style="medium">
        <color rgb="FFA7BFDE"/>
      </bottom>
      <diagonal/>
    </border>
    <border>
      <left/>
      <right/>
      <top/>
      <bottom style="medium">
        <color rgb="FFA7BFDE"/>
      </bottom>
      <diagonal/>
    </border>
    <border>
      <left/>
      <right style="medium">
        <color rgb="FFA7BFDE"/>
      </right>
      <top/>
      <bottom style="medium">
        <color rgb="FFA7BFDE"/>
      </bottom>
      <diagonal/>
    </border>
    <border>
      <left style="medium">
        <color rgb="FFA7BFDE"/>
      </left>
      <right style="medium">
        <color rgb="FFA7BFDE"/>
      </right>
      <top style="medium">
        <color rgb="FFA7BFDE"/>
      </top>
      <bottom style="medium">
        <color theme="4" tint="0.39997558519241921"/>
      </bottom>
      <diagonal/>
    </border>
    <border>
      <left style="medium">
        <color rgb="FFA7BFDE"/>
      </left>
      <right style="medium">
        <color rgb="FFA7BFDE"/>
      </right>
      <top/>
      <bottom style="medium">
        <color theme="4" tint="0.39997558519241921"/>
      </bottom>
      <diagonal/>
    </border>
    <border>
      <left style="medium">
        <color rgb="FFA7BFDE"/>
      </left>
      <right style="medium">
        <color rgb="FFA7BFDE"/>
      </right>
      <top/>
      <bottom/>
      <diagonal/>
    </border>
    <border>
      <left style="medium">
        <color rgb="FFA7BFDE"/>
      </left>
      <right style="medium">
        <color rgb="FFA7BFDE"/>
      </right>
      <top/>
      <bottom style="medium">
        <color rgb="FFA7BFDE"/>
      </bottom>
      <diagonal/>
    </border>
    <border>
      <left style="medium">
        <color rgb="FFA7BFDE"/>
      </left>
      <right style="medium">
        <color rgb="FFA7BFDE"/>
      </right>
      <top style="medium">
        <color rgb="FFA7BFDE"/>
      </top>
      <bottom/>
      <diagonal/>
    </border>
    <border>
      <left/>
      <right/>
      <top style="medium">
        <color theme="4" tint="0.39997558519241921"/>
      </top>
      <bottom style="medium">
        <color rgb="FFA7BFDE"/>
      </bottom>
      <diagonal/>
    </border>
    <border>
      <left/>
      <right/>
      <top style="medium">
        <color theme="4" tint="0.39997558519241921"/>
      </top>
      <bottom/>
      <diagonal/>
    </border>
    <border>
      <left style="medium">
        <color rgb="FFA7BFDE"/>
      </left>
      <right/>
      <top style="medium">
        <color rgb="FFA7BFDE"/>
      </top>
      <bottom/>
      <diagonal/>
    </border>
    <border>
      <left/>
      <right/>
      <top style="medium">
        <color rgb="FFA7BFDE"/>
      </top>
      <bottom/>
      <diagonal/>
    </border>
    <border>
      <left/>
      <right style="medium">
        <color rgb="FFA7BFDE"/>
      </right>
      <top style="medium">
        <color rgb="FFA7BFDE"/>
      </top>
      <bottom/>
      <diagonal/>
    </border>
    <border>
      <left/>
      <right style="medium">
        <color rgb="FFA7BFDE"/>
      </right>
      <top style="medium">
        <color theme="4" tint="0.39997558519241921"/>
      </top>
      <bottom/>
      <diagonal/>
    </border>
    <border>
      <left style="medium">
        <color rgb="FFA7BFDE"/>
      </left>
      <right style="medium">
        <color rgb="FFA7BFDE"/>
      </right>
      <top/>
      <bottom style="mediumDashed">
        <color rgb="FFA7BFDE"/>
      </bottom>
      <diagonal/>
    </border>
    <border>
      <left style="medium">
        <color rgb="FFA7BFDE"/>
      </left>
      <right style="medium">
        <color rgb="FFA7BFDE"/>
      </right>
      <top style="medium">
        <color theme="4" tint="0.39997558519241921"/>
      </top>
      <bottom style="mediumDashed">
        <color rgb="FFA7BFDE"/>
      </bottom>
      <diagonal/>
    </border>
    <border>
      <left/>
      <right/>
      <top style="medium">
        <color theme="4" tint="0.39997558519241921"/>
      </top>
      <bottom style="mediumDashed">
        <color rgb="FFA7BFDE"/>
      </bottom>
      <diagonal/>
    </border>
    <border>
      <left/>
      <right/>
      <top/>
      <bottom style="mediumDashed">
        <color rgb="FFA7BFDE"/>
      </bottom>
      <diagonal/>
    </border>
    <border>
      <left style="medium">
        <color rgb="FFA7BFDE"/>
      </left>
      <right/>
      <top style="medium">
        <color rgb="FFA7BFDE"/>
      </top>
      <bottom style="mediumDashed">
        <color rgb="FFA7BFDE"/>
      </bottom>
      <diagonal/>
    </border>
    <border>
      <left/>
      <right/>
      <top style="medium">
        <color rgb="FFA7BFDE"/>
      </top>
      <bottom style="mediumDashed">
        <color rgb="FFA7BFDE"/>
      </bottom>
      <diagonal/>
    </border>
    <border>
      <left/>
      <right style="medium">
        <color rgb="FFA7BFDE"/>
      </right>
      <top style="medium">
        <color rgb="FFA7BFDE"/>
      </top>
      <bottom style="mediumDashed">
        <color rgb="FFA7BFDE"/>
      </bottom>
      <diagonal/>
    </border>
    <border>
      <left style="medium">
        <color rgb="FFA7BFDE"/>
      </left>
      <right style="medium">
        <color rgb="FFA7BFDE"/>
      </right>
      <top style="medium">
        <color rgb="FFA7BFDE"/>
      </top>
      <bottom style="mediumDashed">
        <color rgb="FFA7BFDE"/>
      </bottom>
      <diagonal/>
    </border>
    <border>
      <left/>
      <right style="medium">
        <color rgb="FFA7BFDE"/>
      </right>
      <top/>
      <bottom style="mediumDashed">
        <color rgb="FFA7BFDE"/>
      </bottom>
      <diagonal/>
    </border>
  </borders>
  <cellStyleXfs count="16">
    <xf numFmtId="0" fontId="0" fillId="0" borderId="0"/>
    <xf numFmtId="164" fontId="1" fillId="9" borderId="0" applyBorder="0" applyAlignment="0" applyProtection="0"/>
    <xf numFmtId="0" fontId="1" fillId="4" borderId="0" applyNumberFormat="0" applyBorder="0" applyAlignment="0" applyProtection="0"/>
    <xf numFmtId="0" fontId="1" fillId="0" borderId="0"/>
    <xf numFmtId="164" fontId="1" fillId="4" borderId="0" applyBorder="0" applyAlignment="0" applyProtection="0"/>
    <xf numFmtId="164" fontId="1" fillId="5" borderId="0" applyBorder="0" applyAlignment="0" applyProtection="0"/>
    <xf numFmtId="164" fontId="1" fillId="7" borderId="0" applyBorder="0" applyAlignment="0" applyProtection="0"/>
    <xf numFmtId="164" fontId="1" fillId="8" borderId="0" applyBorder="0" applyAlignment="0" applyProtection="0"/>
    <xf numFmtId="164" fontId="6" fillId="6" borderId="0" applyBorder="0" applyAlignment="0" applyProtection="0"/>
    <xf numFmtId="164" fontId="3" fillId="2" borderId="0" applyBorder="0" applyAlignment="0" applyProtection="0"/>
    <xf numFmtId="0" fontId="2" fillId="0" borderId="1" applyFill="0" applyAlignment="0" applyProtection="0"/>
    <xf numFmtId="0" fontId="4" fillId="0" borderId="0" applyFill="0" applyBorder="0" applyAlignment="0" applyProtection="0"/>
    <xf numFmtId="0" fontId="15" fillId="3" borderId="2" applyAlignment="0" applyProtection="0"/>
    <xf numFmtId="0" fontId="15" fillId="0" borderId="2" applyFill="0" applyAlignment="0" applyProtection="0"/>
    <xf numFmtId="0" fontId="2" fillId="0" borderId="1" applyNumberFormat="0" applyFill="0" applyAlignment="0" applyProtection="0"/>
    <xf numFmtId="0" fontId="18" fillId="0" borderId="0" applyNumberFormat="0" applyFill="0" applyBorder="0" applyAlignment="0" applyProtection="0"/>
  </cellStyleXfs>
  <cellXfs count="200">
    <xf numFmtId="0" fontId="0" fillId="0" borderId="0" xfId="0"/>
    <xf numFmtId="0" fontId="7" fillId="0" borderId="0" xfId="0" applyFont="1" applyAlignment="1">
      <alignment horizontal="left" vertical="top"/>
    </xf>
    <xf numFmtId="0" fontId="0" fillId="0" borderId="0" xfId="0" applyAlignment="1">
      <alignment vertical="top"/>
    </xf>
    <xf numFmtId="0" fontId="0" fillId="0" borderId="0" xfId="0" applyAlignment="1">
      <alignment vertical="top" wrapText="1"/>
    </xf>
    <xf numFmtId="0" fontId="12" fillId="0" borderId="0" xfId="0" applyFont="1" applyAlignment="1">
      <alignment horizontal="left" vertical="top"/>
    </xf>
    <xf numFmtId="0" fontId="7" fillId="0" borderId="0" xfId="0" applyFont="1" applyAlignment="1">
      <alignment horizontal="left" vertical="top" wrapText="1"/>
    </xf>
    <xf numFmtId="0" fontId="8" fillId="0" borderId="0" xfId="0" applyFont="1" applyAlignment="1">
      <alignment horizontal="left" vertical="top" wrapText="1"/>
    </xf>
    <xf numFmtId="0" fontId="1" fillId="0" borderId="0" xfId="0" applyFont="1"/>
    <xf numFmtId="0" fontId="1" fillId="0" borderId="0" xfId="3"/>
    <xf numFmtId="0" fontId="1" fillId="4" borderId="0" xfId="2"/>
    <xf numFmtId="0" fontId="15" fillId="3" borderId="2" xfId="12"/>
    <xf numFmtId="0" fontId="14" fillId="4" borderId="0" xfId="2" applyFont="1"/>
    <xf numFmtId="0" fontId="2" fillId="0" borderId="1" xfId="10"/>
    <xf numFmtId="0" fontId="7" fillId="3" borderId="0" xfId="0" applyFont="1" applyFill="1" applyAlignment="1">
      <alignment horizontal="left" vertical="top"/>
    </xf>
    <xf numFmtId="0" fontId="10" fillId="3" borderId="0" xfId="0" applyFont="1" applyFill="1" applyAlignment="1">
      <alignment horizontal="left" vertical="top"/>
    </xf>
    <xf numFmtId="0" fontId="11" fillId="3" borderId="0" xfId="0" applyFont="1" applyFill="1" applyAlignment="1">
      <alignment horizontal="left" vertical="top"/>
    </xf>
    <xf numFmtId="0" fontId="0" fillId="3" borderId="0" xfId="0" applyFill="1" applyAlignment="1">
      <alignment horizontal="left" vertical="top"/>
    </xf>
    <xf numFmtId="0" fontId="9" fillId="3" borderId="0" xfId="0" applyFont="1" applyFill="1" applyAlignment="1">
      <alignment horizontal="left" vertical="top" wrapText="1"/>
    </xf>
    <xf numFmtId="0" fontId="7" fillId="3" borderId="0" xfId="0" applyFont="1" applyFill="1" applyAlignment="1">
      <alignment horizontal="left" vertical="top" wrapText="1"/>
    </xf>
    <xf numFmtId="14" fontId="11" fillId="3" borderId="0" xfId="0" applyNumberFormat="1" applyFont="1" applyFill="1" applyAlignment="1">
      <alignment horizontal="left" vertical="top" wrapText="1"/>
    </xf>
    <xf numFmtId="0" fontId="11" fillId="3" borderId="0" xfId="0" applyFont="1" applyFill="1" applyAlignment="1">
      <alignment horizontal="left" vertical="top" wrapText="1"/>
    </xf>
    <xf numFmtId="0" fontId="10" fillId="3" borderId="0" xfId="0" applyFont="1" applyFill="1" applyAlignment="1">
      <alignment horizontal="left" vertical="top" wrapText="1"/>
    </xf>
    <xf numFmtId="0" fontId="9" fillId="3" borderId="0" xfId="0" applyFont="1" applyFill="1" applyAlignment="1">
      <alignment horizontal="left" vertical="top"/>
    </xf>
    <xf numFmtId="0" fontId="8" fillId="3" borderId="0" xfId="0" applyFont="1" applyFill="1" applyAlignment="1">
      <alignment horizontal="left" vertical="top" wrapText="1"/>
    </xf>
    <xf numFmtId="14" fontId="12" fillId="3" borderId="0" xfId="0" applyNumberFormat="1" applyFont="1" applyFill="1" applyAlignment="1">
      <alignment horizontal="left" vertical="top" wrapText="1"/>
    </xf>
    <xf numFmtId="2" fontId="0" fillId="0" borderId="0" xfId="0" applyNumberFormat="1"/>
    <xf numFmtId="165" fontId="0" fillId="0" borderId="0" xfId="0" applyNumberFormat="1"/>
    <xf numFmtId="1" fontId="1" fillId="9" borderId="0" xfId="1" applyNumberFormat="1"/>
    <xf numFmtId="164" fontId="1" fillId="8" borderId="0" xfId="7"/>
    <xf numFmtId="164" fontId="1" fillId="4" borderId="0" xfId="4"/>
    <xf numFmtId="164" fontId="1" fillId="10" borderId="0" xfId="0" applyNumberFormat="1" applyFont="1" applyFill="1"/>
    <xf numFmtId="0" fontId="2" fillId="0" borderId="1" xfId="14"/>
    <xf numFmtId="2" fontId="1" fillId="9" borderId="0" xfId="1" applyNumberFormat="1"/>
    <xf numFmtId="164" fontId="1" fillId="9" borderId="0" xfId="1"/>
    <xf numFmtId="0" fontId="0" fillId="0" borderId="0" xfId="0" quotePrefix="1" applyAlignment="1">
      <alignment wrapText="1"/>
    </xf>
    <xf numFmtId="0" fontId="0" fillId="0" borderId="8" xfId="0" applyBorder="1"/>
    <xf numFmtId="0" fontId="0" fillId="0" borderId="15" xfId="0" applyBorder="1"/>
    <xf numFmtId="0" fontId="2" fillId="0" borderId="6" xfId="10" applyBorder="1" applyAlignment="1">
      <alignment horizontal="center" vertical="center"/>
    </xf>
    <xf numFmtId="0" fontId="2" fillId="0" borderId="1" xfId="10" applyAlignment="1">
      <alignment horizontal="center" vertical="center"/>
    </xf>
    <xf numFmtId="0" fontId="2" fillId="0" borderId="7" xfId="10" applyBorder="1" applyAlignment="1">
      <alignment horizontal="center" vertical="center"/>
    </xf>
    <xf numFmtId="0" fontId="2" fillId="0" borderId="13" xfId="10" applyBorder="1" applyAlignment="1">
      <alignment horizontal="center" vertical="center"/>
    </xf>
    <xf numFmtId="0" fontId="14" fillId="4" borderId="0" xfId="2" applyFont="1" applyAlignment="1">
      <alignment horizontal="left"/>
    </xf>
    <xf numFmtId="0" fontId="17" fillId="0" borderId="0" xfId="3" applyFont="1"/>
    <xf numFmtId="0" fontId="2" fillId="0" borderId="14" xfId="10" applyBorder="1" applyAlignment="1">
      <alignment horizontal="center" vertical="center"/>
    </xf>
    <xf numFmtId="165" fontId="1" fillId="8" borderId="0" xfId="7" applyNumberFormat="1"/>
    <xf numFmtId="0" fontId="0" fillId="0" borderId="9" xfId="0" applyBorder="1"/>
    <xf numFmtId="0" fontId="0" fillId="0" borderId="8" xfId="0" applyBorder="1" applyAlignment="1">
      <alignment horizontal="center"/>
    </xf>
    <xf numFmtId="2" fontId="0" fillId="0" borderId="0" xfId="0" applyNumberFormat="1" applyAlignment="1">
      <alignment horizontal="center"/>
    </xf>
    <xf numFmtId="2" fontId="0" fillId="0" borderId="9" xfId="0" applyNumberFormat="1" applyBorder="1" applyAlignment="1">
      <alignment horizontal="center"/>
    </xf>
    <xf numFmtId="2" fontId="0" fillId="0" borderId="8" xfId="0" applyNumberFormat="1" applyBorder="1" applyAlignment="1">
      <alignment horizontal="center"/>
    </xf>
    <xf numFmtId="2" fontId="0" fillId="0" borderId="15" xfId="0" applyNumberFormat="1" applyBorder="1" applyAlignment="1">
      <alignment horizontal="center"/>
    </xf>
    <xf numFmtId="0" fontId="0" fillId="0" borderId="0" xfId="0" applyAlignment="1">
      <alignment horizontal="center"/>
    </xf>
    <xf numFmtId="0" fontId="0" fillId="0" borderId="9" xfId="0" applyBorder="1" applyAlignment="1">
      <alignment horizontal="center"/>
    </xf>
    <xf numFmtId="0" fontId="0" fillId="0" borderId="15" xfId="0" applyBorder="1" applyAlignment="1">
      <alignment horizontal="center"/>
    </xf>
    <xf numFmtId="165" fontId="0" fillId="0" borderId="0" xfId="0" applyNumberFormat="1" applyAlignment="1">
      <alignment horizontal="center"/>
    </xf>
    <xf numFmtId="165" fontId="0" fillId="0" borderId="9" xfId="0" applyNumberFormat="1" applyBorder="1" applyAlignment="1">
      <alignment horizontal="center"/>
    </xf>
    <xf numFmtId="165" fontId="0" fillId="0" borderId="8" xfId="0" applyNumberFormat="1" applyBorder="1" applyAlignment="1">
      <alignment horizontal="center"/>
    </xf>
    <xf numFmtId="165" fontId="0" fillId="0" borderId="15" xfId="0" applyNumberFormat="1" applyBorder="1" applyAlignment="1">
      <alignment horizontal="center"/>
    </xf>
    <xf numFmtId="0" fontId="2" fillId="0" borderId="13" xfId="10" applyFill="1" applyBorder="1" applyAlignment="1">
      <alignment horizontal="center" vertical="center"/>
    </xf>
    <xf numFmtId="0" fontId="2" fillId="0" borderId="6" xfId="10" applyFill="1" applyBorder="1" applyAlignment="1">
      <alignment horizontal="center" vertical="center"/>
    </xf>
    <xf numFmtId="0" fontId="2" fillId="0" borderId="1" xfId="10" applyFill="1" applyAlignment="1">
      <alignment horizontal="center" vertical="center"/>
    </xf>
    <xf numFmtId="0" fontId="2" fillId="0" borderId="1" xfId="10" applyFill="1" applyAlignment="1">
      <alignment horizontal="center"/>
    </xf>
    <xf numFmtId="0" fontId="2" fillId="0" borderId="7" xfId="10" applyFill="1" applyBorder="1" applyAlignment="1">
      <alignment horizontal="center"/>
    </xf>
    <xf numFmtId="0" fontId="2" fillId="0" borderId="14" xfId="10" applyFill="1" applyBorder="1" applyAlignment="1">
      <alignment horizontal="center"/>
    </xf>
    <xf numFmtId="0" fontId="0" fillId="0" borderId="12" xfId="0" applyBorder="1"/>
    <xf numFmtId="0" fontId="2" fillId="0" borderId="6" xfId="10" applyFill="1" applyBorder="1" applyAlignment="1">
      <alignment horizontal="center"/>
    </xf>
    <xf numFmtId="0" fontId="2" fillId="0" borderId="18" xfId="10" applyFill="1" applyBorder="1" applyAlignment="1">
      <alignment horizontal="center"/>
    </xf>
    <xf numFmtId="0" fontId="2" fillId="0" borderId="8" xfId="10" applyFill="1" applyBorder="1" applyAlignment="1">
      <alignment horizontal="center"/>
    </xf>
    <xf numFmtId="0" fontId="2" fillId="0" borderId="19" xfId="10" applyFill="1" applyBorder="1" applyAlignment="1">
      <alignment horizontal="center"/>
    </xf>
    <xf numFmtId="0" fontId="2" fillId="0" borderId="0" xfId="10" applyFill="1" applyBorder="1" applyAlignment="1">
      <alignment horizontal="center"/>
    </xf>
    <xf numFmtId="0" fontId="2" fillId="0" borderId="9" xfId="10" applyFill="1" applyBorder="1" applyAlignment="1">
      <alignment horizontal="center"/>
    </xf>
    <xf numFmtId="0" fontId="0" fillId="0" borderId="21" xfId="0" applyBorder="1" applyAlignment="1">
      <alignment horizontal="center"/>
    </xf>
    <xf numFmtId="0" fontId="1" fillId="0" borderId="10" xfId="3" applyBorder="1"/>
    <xf numFmtId="0" fontId="1" fillId="0" borderId="12" xfId="3" applyBorder="1"/>
    <xf numFmtId="0" fontId="17" fillId="0" borderId="8" xfId="0" applyFont="1" applyBorder="1"/>
    <xf numFmtId="0" fontId="1" fillId="0" borderId="8" xfId="0" applyFont="1" applyBorder="1"/>
    <xf numFmtId="0" fontId="0" fillId="0" borderId="10" xfId="0" applyBorder="1"/>
    <xf numFmtId="0" fontId="1" fillId="0" borderId="21" xfId="3" applyBorder="1"/>
    <xf numFmtId="0" fontId="1" fillId="0" borderId="22" xfId="3" applyBorder="1"/>
    <xf numFmtId="0" fontId="0" fillId="0" borderId="16" xfId="0" applyBorder="1"/>
    <xf numFmtId="0" fontId="0" fillId="0" borderId="25" xfId="0" applyBorder="1"/>
    <xf numFmtId="0" fontId="0" fillId="0" borderId="32" xfId="0" applyBorder="1"/>
    <xf numFmtId="0" fontId="0" fillId="3" borderId="9" xfId="0" applyFill="1" applyBorder="1" applyAlignment="1">
      <alignment horizontal="center"/>
    </xf>
    <xf numFmtId="0" fontId="0" fillId="3" borderId="12" xfId="0" applyFill="1" applyBorder="1" applyAlignment="1">
      <alignment horizontal="center"/>
    </xf>
    <xf numFmtId="0" fontId="0" fillId="3" borderId="23" xfId="0" applyFill="1" applyBorder="1" applyAlignment="1">
      <alignment horizontal="center"/>
    </xf>
    <xf numFmtId="0" fontId="1" fillId="3" borderId="8" xfId="3" applyFill="1" applyBorder="1" applyAlignment="1">
      <alignment horizontal="center"/>
    </xf>
    <xf numFmtId="0" fontId="1" fillId="3" borderId="10" xfId="3" applyFill="1" applyBorder="1" applyAlignment="1">
      <alignment horizontal="center"/>
    </xf>
    <xf numFmtId="0" fontId="1" fillId="3" borderId="0" xfId="3" applyFill="1"/>
    <xf numFmtId="0" fontId="1" fillId="3" borderId="11" xfId="3" applyFill="1" applyBorder="1"/>
    <xf numFmtId="0" fontId="1" fillId="3" borderId="9" xfId="3" applyFill="1" applyBorder="1"/>
    <xf numFmtId="0" fontId="1" fillId="3" borderId="12" xfId="3" applyFill="1" applyBorder="1"/>
    <xf numFmtId="0" fontId="0" fillId="3" borderId="26" xfId="0" applyFill="1" applyBorder="1" applyAlignment="1">
      <alignment horizontal="center"/>
    </xf>
    <xf numFmtId="0" fontId="0" fillId="3" borderId="27" xfId="0" applyFill="1" applyBorder="1" applyAlignment="1">
      <alignment horizontal="center"/>
    </xf>
    <xf numFmtId="0" fontId="0" fillId="3" borderId="11" xfId="0" applyFill="1" applyBorder="1" applyAlignment="1">
      <alignment horizontal="center"/>
    </xf>
    <xf numFmtId="0" fontId="1" fillId="3" borderId="27" xfId="3" applyFill="1" applyBorder="1"/>
    <xf numFmtId="0" fontId="0" fillId="3" borderId="29" xfId="0" applyFill="1" applyBorder="1" applyAlignment="1">
      <alignment horizontal="center"/>
    </xf>
    <xf numFmtId="0" fontId="0" fillId="3" borderId="30" xfId="0" applyFill="1" applyBorder="1" applyAlignment="1">
      <alignment horizontal="center"/>
    </xf>
    <xf numFmtId="166" fontId="0" fillId="0" borderId="0" xfId="0" applyNumberFormat="1"/>
    <xf numFmtId="1" fontId="0" fillId="0" borderId="15" xfId="0" applyNumberFormat="1" applyBorder="1" applyAlignment="1">
      <alignment horizontal="center"/>
    </xf>
    <xf numFmtId="1" fontId="0" fillId="0" borderId="0" xfId="0" applyNumberFormat="1"/>
    <xf numFmtId="0" fontId="0" fillId="0" borderId="0" xfId="0" quotePrefix="1"/>
    <xf numFmtId="0" fontId="0" fillId="0" borderId="31" xfId="0" quotePrefix="1" applyBorder="1" applyAlignment="1">
      <alignment horizontal="left" wrapText="1"/>
    </xf>
    <xf numFmtId="0" fontId="0" fillId="0" borderId="16" xfId="0" quotePrefix="1" applyBorder="1" applyAlignment="1">
      <alignment horizontal="left" wrapText="1"/>
    </xf>
    <xf numFmtId="0" fontId="18" fillId="0" borderId="0" xfId="15" quotePrefix="1"/>
    <xf numFmtId="165" fontId="1" fillId="11" borderId="8" xfId="5" applyNumberFormat="1" applyFill="1" applyBorder="1" applyAlignment="1">
      <alignment horizontal="center"/>
    </xf>
    <xf numFmtId="2" fontId="1" fillId="11" borderId="0" xfId="6" applyNumberFormat="1" applyFill="1" applyBorder="1" applyAlignment="1">
      <alignment horizontal="center"/>
    </xf>
    <xf numFmtId="164" fontId="1" fillId="11" borderId="8" xfId="7" applyFill="1" applyBorder="1" applyAlignment="1">
      <alignment horizontal="center"/>
    </xf>
    <xf numFmtId="2" fontId="1" fillId="11" borderId="0" xfId="5" applyNumberFormat="1" applyFill="1" applyBorder="1" applyAlignment="1">
      <alignment horizontal="center"/>
    </xf>
    <xf numFmtId="165" fontId="1" fillId="11" borderId="0" xfId="5" applyNumberFormat="1" applyFill="1" applyBorder="1" applyAlignment="1">
      <alignment horizontal="center"/>
    </xf>
    <xf numFmtId="165" fontId="1" fillId="11" borderId="9" xfId="5" applyNumberFormat="1" applyFill="1" applyBorder="1" applyAlignment="1">
      <alignment horizontal="center"/>
    </xf>
    <xf numFmtId="1" fontId="1" fillId="11" borderId="15" xfId="7" applyNumberFormat="1" applyFill="1" applyBorder="1" applyAlignment="1">
      <alignment horizontal="center"/>
    </xf>
    <xf numFmtId="3" fontId="1" fillId="11" borderId="15" xfId="5" applyNumberFormat="1" applyFill="1" applyBorder="1" applyAlignment="1">
      <alignment horizontal="center"/>
    </xf>
    <xf numFmtId="164" fontId="1" fillId="11" borderId="15" xfId="7" applyFill="1" applyBorder="1" applyAlignment="1">
      <alignment horizontal="center"/>
    </xf>
    <xf numFmtId="164" fontId="1" fillId="9" borderId="8" xfId="1" applyBorder="1" applyAlignment="1">
      <alignment horizontal="center"/>
    </xf>
    <xf numFmtId="164" fontId="1" fillId="9" borderId="15" xfId="1" applyBorder="1" applyAlignment="1">
      <alignment horizontal="center"/>
    </xf>
    <xf numFmtId="165" fontId="16" fillId="10" borderId="8" xfId="5" applyNumberFormat="1" applyFont="1" applyFill="1" applyBorder="1" applyAlignment="1">
      <alignment horizontal="center"/>
    </xf>
    <xf numFmtId="164" fontId="16" fillId="10" borderId="8" xfId="7" applyFont="1" applyFill="1" applyBorder="1" applyAlignment="1">
      <alignment horizontal="center"/>
    </xf>
    <xf numFmtId="2" fontId="16" fillId="10" borderId="0" xfId="5" applyNumberFormat="1" applyFont="1" applyFill="1" applyBorder="1" applyAlignment="1">
      <alignment horizontal="center"/>
    </xf>
    <xf numFmtId="165" fontId="16" fillId="10" borderId="0" xfId="5" applyNumberFormat="1" applyFont="1" applyFill="1" applyBorder="1" applyAlignment="1">
      <alignment horizontal="center"/>
    </xf>
    <xf numFmtId="165" fontId="16" fillId="10" borderId="9" xfId="5" applyNumberFormat="1" applyFont="1" applyFill="1" applyBorder="1" applyAlignment="1">
      <alignment horizontal="center"/>
    </xf>
    <xf numFmtId="1" fontId="16" fillId="10" borderId="15" xfId="7" applyNumberFormat="1" applyFont="1" applyFill="1" applyBorder="1" applyAlignment="1">
      <alignment horizontal="center"/>
    </xf>
    <xf numFmtId="3" fontId="16" fillId="10" borderId="15" xfId="5" applyNumberFormat="1" applyFont="1" applyFill="1" applyBorder="1" applyAlignment="1">
      <alignment horizontal="center"/>
    </xf>
    <xf numFmtId="165" fontId="16" fillId="10" borderId="10" xfId="5" applyNumberFormat="1" applyFont="1" applyFill="1" applyBorder="1" applyAlignment="1">
      <alignment horizontal="center"/>
    </xf>
    <xf numFmtId="164" fontId="16" fillId="10" borderId="10" xfId="7" applyFont="1" applyFill="1" applyBorder="1" applyAlignment="1">
      <alignment horizontal="center"/>
    </xf>
    <xf numFmtId="2" fontId="16" fillId="10" borderId="11" xfId="5" applyNumberFormat="1" applyFont="1" applyFill="1" applyBorder="1" applyAlignment="1">
      <alignment horizontal="center"/>
    </xf>
    <xf numFmtId="165" fontId="16" fillId="10" borderId="11" xfId="5" applyNumberFormat="1" applyFont="1" applyFill="1" applyBorder="1" applyAlignment="1">
      <alignment horizontal="center"/>
    </xf>
    <xf numFmtId="165" fontId="16" fillId="10" borderId="12" xfId="5" applyNumberFormat="1" applyFont="1" applyFill="1" applyBorder="1" applyAlignment="1">
      <alignment horizontal="center"/>
    </xf>
    <xf numFmtId="1" fontId="16" fillId="10" borderId="16" xfId="7" applyNumberFormat="1" applyFont="1" applyFill="1" applyBorder="1" applyAlignment="1">
      <alignment horizontal="center"/>
    </xf>
    <xf numFmtId="3" fontId="16" fillId="10" borderId="16" xfId="5" applyNumberFormat="1" applyFont="1" applyFill="1" applyBorder="1" applyAlignment="1">
      <alignment horizontal="center"/>
    </xf>
    <xf numFmtId="2" fontId="16" fillId="10" borderId="0" xfId="6" applyNumberFormat="1" applyFont="1" applyFill="1" applyBorder="1" applyAlignment="1">
      <alignment horizontal="center"/>
    </xf>
    <xf numFmtId="164" fontId="16" fillId="10" borderId="0" xfId="7" applyFont="1" applyFill="1" applyBorder="1" applyAlignment="1">
      <alignment horizontal="center"/>
    </xf>
    <xf numFmtId="2" fontId="16" fillId="10" borderId="11" xfId="6" applyNumberFormat="1" applyFont="1" applyFill="1" applyBorder="1" applyAlignment="1">
      <alignment horizontal="center"/>
    </xf>
    <xf numFmtId="165" fontId="16" fillId="10" borderId="0" xfId="0" applyNumberFormat="1" applyFont="1" applyFill="1" applyAlignment="1">
      <alignment horizontal="center"/>
    </xf>
    <xf numFmtId="164" fontId="16" fillId="10" borderId="11" xfId="7" applyFont="1" applyFill="1" applyBorder="1" applyAlignment="1">
      <alignment horizontal="center"/>
    </xf>
    <xf numFmtId="165" fontId="16" fillId="10" borderId="11" xfId="0" applyNumberFormat="1" applyFont="1" applyFill="1" applyBorder="1" applyAlignment="1">
      <alignment horizontal="center"/>
    </xf>
    <xf numFmtId="164" fontId="16" fillId="10" borderId="28" xfId="7" applyFont="1" applyFill="1" applyBorder="1" applyAlignment="1">
      <alignment horizontal="center"/>
    </xf>
    <xf numFmtId="2" fontId="16" fillId="10" borderId="29" xfId="5" applyNumberFormat="1" applyFont="1" applyFill="1" applyBorder="1" applyAlignment="1">
      <alignment horizontal="center"/>
    </xf>
    <xf numFmtId="165" fontId="16" fillId="10" borderId="24" xfId="7" applyNumberFormat="1" applyFont="1" applyFill="1" applyBorder="1" applyAlignment="1">
      <alignment horizontal="center"/>
    </xf>
    <xf numFmtId="1" fontId="1" fillId="9" borderId="15" xfId="1" applyNumberFormat="1" applyBorder="1" applyAlignment="1">
      <alignment horizontal="center"/>
    </xf>
    <xf numFmtId="164" fontId="1" fillId="11" borderId="16" xfId="7" applyFill="1" applyBorder="1" applyAlignment="1">
      <alignment horizontal="center"/>
    </xf>
    <xf numFmtId="164" fontId="1" fillId="11" borderId="9" xfId="7" applyFill="1" applyBorder="1" applyAlignment="1">
      <alignment horizontal="center"/>
    </xf>
    <xf numFmtId="164" fontId="1" fillId="11" borderId="12" xfId="7" applyFill="1" applyBorder="1" applyAlignment="1">
      <alignment horizontal="center"/>
    </xf>
    <xf numFmtId="164" fontId="1" fillId="11" borderId="0" xfId="7" applyFill="1" applyBorder="1" applyAlignment="1">
      <alignment horizontal="center"/>
    </xf>
    <xf numFmtId="2" fontId="1" fillId="11" borderId="11" xfId="6" applyNumberFormat="1" applyFill="1" applyBorder="1" applyAlignment="1">
      <alignment horizontal="center"/>
    </xf>
    <xf numFmtId="164" fontId="1" fillId="11" borderId="11" xfId="7" applyFill="1" applyBorder="1" applyAlignment="1">
      <alignment horizontal="center"/>
    </xf>
    <xf numFmtId="2" fontId="1" fillId="11" borderId="11" xfId="5" applyNumberFormat="1" applyFill="1" applyBorder="1" applyAlignment="1">
      <alignment horizontal="center"/>
    </xf>
    <xf numFmtId="165" fontId="1" fillId="11" borderId="11" xfId="5" applyNumberFormat="1" applyFill="1" applyBorder="1" applyAlignment="1">
      <alignment horizontal="center"/>
    </xf>
    <xf numFmtId="165" fontId="1" fillId="9" borderId="8" xfId="1" applyNumberFormat="1" applyBorder="1" applyAlignment="1">
      <alignment horizontal="center"/>
    </xf>
    <xf numFmtId="164" fontId="1" fillId="9" borderId="0" xfId="1" applyBorder="1" applyAlignment="1">
      <alignment horizontal="left"/>
    </xf>
    <xf numFmtId="164" fontId="16" fillId="10" borderId="0" xfId="6" applyFont="1" applyFill="1" applyBorder="1" applyAlignment="1">
      <alignment horizontal="left"/>
    </xf>
    <xf numFmtId="2" fontId="16" fillId="10" borderId="0" xfId="8" applyNumberFormat="1" applyFont="1" applyFill="1"/>
    <xf numFmtId="2" fontId="1" fillId="11" borderId="9" xfId="5" applyNumberFormat="1" applyFill="1" applyBorder="1" applyAlignment="1">
      <alignment horizontal="center"/>
    </xf>
    <xf numFmtId="2" fontId="1" fillId="9" borderId="9" xfId="1" applyNumberFormat="1" applyBorder="1" applyAlignment="1">
      <alignment horizontal="center"/>
    </xf>
    <xf numFmtId="2" fontId="16" fillId="10" borderId="9" xfId="5" applyNumberFormat="1" applyFont="1" applyFill="1" applyBorder="1" applyAlignment="1">
      <alignment horizontal="center"/>
    </xf>
    <xf numFmtId="2" fontId="16" fillId="10" borderId="12" xfId="5" applyNumberFormat="1" applyFont="1" applyFill="1" applyBorder="1" applyAlignment="1">
      <alignment horizontal="center"/>
    </xf>
    <xf numFmtId="2" fontId="1" fillId="9" borderId="0" xfId="1" applyNumberFormat="1" applyBorder="1" applyAlignment="1">
      <alignment horizontal="center"/>
    </xf>
    <xf numFmtId="0" fontId="17" fillId="0" borderId="0" xfId="0" quotePrefix="1" applyFont="1"/>
    <xf numFmtId="3" fontId="1" fillId="9" borderId="15" xfId="1" applyNumberFormat="1" applyBorder="1" applyAlignment="1">
      <alignment horizontal="center"/>
    </xf>
    <xf numFmtId="0" fontId="2" fillId="0" borderId="8" xfId="10" applyFill="1" applyBorder="1" applyAlignment="1">
      <alignment horizontal="center" vertical="center"/>
    </xf>
    <xf numFmtId="0" fontId="2" fillId="0" borderId="0" xfId="10" applyFill="1" applyBorder="1" applyAlignment="1">
      <alignment horizontal="center" vertical="center"/>
    </xf>
    <xf numFmtId="0" fontId="2" fillId="0" borderId="15" xfId="10" applyFill="1" applyBorder="1" applyAlignment="1">
      <alignment horizontal="center"/>
    </xf>
    <xf numFmtId="0" fontId="2" fillId="0" borderId="9" xfId="10" applyFill="1" applyBorder="1" applyAlignment="1">
      <alignment horizontal="center" vertical="center"/>
    </xf>
    <xf numFmtId="0" fontId="0" fillId="3" borderId="0" xfId="0" applyFill="1" applyAlignment="1">
      <alignment horizontal="center"/>
    </xf>
    <xf numFmtId="0" fontId="17" fillId="0" borderId="0" xfId="0" applyFont="1"/>
    <xf numFmtId="0" fontId="17" fillId="0" borderId="8" xfId="3" applyFont="1" applyBorder="1"/>
    <xf numFmtId="0" fontId="2" fillId="0" borderId="9" xfId="10" applyBorder="1" applyAlignment="1">
      <alignment horizontal="center" vertical="center"/>
    </xf>
    <xf numFmtId="0" fontId="1" fillId="0" borderId="20" xfId="3" applyBorder="1"/>
    <xf numFmtId="0" fontId="1" fillId="0" borderId="8" xfId="3" applyBorder="1"/>
    <xf numFmtId="0" fontId="1" fillId="0" borderId="9" xfId="3" applyBorder="1"/>
    <xf numFmtId="0" fontId="1" fillId="3" borderId="8" xfId="3" applyFill="1" applyBorder="1"/>
    <xf numFmtId="0" fontId="1" fillId="3" borderId="10" xfId="3" applyFill="1" applyBorder="1"/>
    <xf numFmtId="0" fontId="17" fillId="0" borderId="15" xfId="0" applyFont="1" applyBorder="1"/>
    <xf numFmtId="0" fontId="0" fillId="0" borderId="0" xfId="0" quotePrefix="1" applyFont="1"/>
    <xf numFmtId="165" fontId="1" fillId="10" borderId="24" xfId="7" applyNumberFormat="1" applyFill="1" applyBorder="1" applyAlignment="1">
      <alignment horizontal="center"/>
    </xf>
    <xf numFmtId="0" fontId="7" fillId="3" borderId="0" xfId="0" applyFont="1" applyFill="1" applyAlignment="1">
      <alignment horizontal="left" vertical="top" wrapText="1"/>
    </xf>
    <xf numFmtId="0" fontId="7" fillId="3" borderId="0" xfId="0" applyFont="1" applyFill="1" applyAlignment="1">
      <alignment horizontal="left" vertical="top"/>
    </xf>
    <xf numFmtId="0" fontId="7" fillId="3" borderId="0" xfId="0" applyFont="1" applyFill="1" applyAlignment="1">
      <alignment horizontal="left" vertical="top" wrapText="1"/>
    </xf>
    <xf numFmtId="0" fontId="12" fillId="3" borderId="0" xfId="0" applyFont="1" applyFill="1" applyAlignment="1">
      <alignment horizontal="left" vertical="top"/>
    </xf>
    <xf numFmtId="0" fontId="13" fillId="3" borderId="0" xfId="0" applyFont="1" applyFill="1" applyAlignment="1">
      <alignment horizontal="left" vertical="top"/>
    </xf>
    <xf numFmtId="0" fontId="2" fillId="0" borderId="20" xfId="10" applyBorder="1" applyAlignment="1">
      <alignment horizontal="left" vertical="center"/>
    </xf>
    <xf numFmtId="0" fontId="2" fillId="0" borderId="6" xfId="10" applyBorder="1" applyAlignment="1">
      <alignment horizontal="left" vertical="center"/>
    </xf>
    <xf numFmtId="0" fontId="2" fillId="0" borderId="3" xfId="10" applyBorder="1" applyAlignment="1">
      <alignment horizontal="center" vertical="center"/>
    </xf>
    <xf numFmtId="0" fontId="2" fillId="0" borderId="4" xfId="10" applyBorder="1" applyAlignment="1">
      <alignment horizontal="center" vertical="center"/>
    </xf>
    <xf numFmtId="0" fontId="2" fillId="0" borderId="5" xfId="10" applyBorder="1" applyAlignment="1">
      <alignment horizontal="center" vertical="center"/>
    </xf>
    <xf numFmtId="0" fontId="2" fillId="0" borderId="17" xfId="10" applyBorder="1" applyAlignment="1">
      <alignment horizontal="center" vertical="center"/>
    </xf>
    <xf numFmtId="0" fontId="2" fillId="0" borderId="14" xfId="10" applyBorder="1" applyAlignment="1">
      <alignment horizontal="center" vertical="center"/>
    </xf>
    <xf numFmtId="0" fontId="2" fillId="0" borderId="22" xfId="10" applyBorder="1" applyAlignment="1">
      <alignment horizontal="center" vertical="center"/>
    </xf>
    <xf numFmtId="0" fontId="2" fillId="0" borderId="7" xfId="10" applyBorder="1" applyAlignment="1">
      <alignment horizontal="center" vertical="center"/>
    </xf>
    <xf numFmtId="0" fontId="2" fillId="0" borderId="17" xfId="10" applyBorder="1" applyAlignment="1">
      <alignment horizontal="left" vertical="center"/>
    </xf>
    <xf numFmtId="0" fontId="2" fillId="0" borderId="14" xfId="10" applyBorder="1" applyAlignment="1">
      <alignment horizontal="left" vertical="center"/>
    </xf>
    <xf numFmtId="0" fontId="2" fillId="0" borderId="22" xfId="10" applyFill="1" applyBorder="1" applyAlignment="1">
      <alignment horizontal="center" vertical="center"/>
    </xf>
    <xf numFmtId="0" fontId="2" fillId="0" borderId="7" xfId="10" applyFill="1" applyBorder="1" applyAlignment="1">
      <alignment horizontal="center" vertical="center"/>
    </xf>
    <xf numFmtId="0" fontId="2" fillId="0" borderId="17" xfId="10" applyBorder="1" applyAlignment="1">
      <alignment horizontal="center"/>
    </xf>
    <xf numFmtId="0" fontId="2" fillId="0" borderId="15" xfId="10" applyBorder="1" applyAlignment="1">
      <alignment horizontal="center"/>
    </xf>
    <xf numFmtId="0" fontId="2" fillId="0" borderId="22" xfId="10" applyFill="1" applyBorder="1" applyAlignment="1">
      <alignment horizontal="center"/>
    </xf>
    <xf numFmtId="0" fontId="2" fillId="0" borderId="7" xfId="10" applyFill="1" applyBorder="1" applyAlignment="1">
      <alignment horizontal="center"/>
    </xf>
    <xf numFmtId="0" fontId="2" fillId="0" borderId="3" xfId="10" applyFill="1" applyBorder="1" applyAlignment="1">
      <alignment horizontal="center" vertical="center"/>
    </xf>
    <xf numFmtId="0" fontId="2" fillId="0" borderId="4" xfId="10" applyFill="1" applyBorder="1" applyAlignment="1">
      <alignment horizontal="center" vertical="center"/>
    </xf>
    <xf numFmtId="0" fontId="2" fillId="0" borderId="5" xfId="10" applyFill="1" applyBorder="1" applyAlignment="1">
      <alignment horizontal="center" vertical="center"/>
    </xf>
    <xf numFmtId="0" fontId="18" fillId="3" borderId="0" xfId="15" applyFill="1" applyAlignment="1">
      <alignment horizontal="left" vertical="top" wrapText="1"/>
    </xf>
  </cellXfs>
  <cellStyles count="16">
    <cellStyle name="20% - Accent1" xfId="2" builtinId="30"/>
    <cellStyle name="Calculation 1" xfId="4" xr:uid="{00000000-0005-0000-0000-000001000000}"/>
    <cellStyle name="Calculation 2" xfId="5" xr:uid="{00000000-0005-0000-0000-000002000000}"/>
    <cellStyle name="Constant" xfId="1" xr:uid="{00000000-0005-0000-0000-000003000000}"/>
    <cellStyle name="Data" xfId="3" xr:uid="{00000000-0005-0000-0000-000004000000}"/>
    <cellStyle name="Heading" xfId="10" xr:uid="{00000000-0005-0000-0000-000005000000}"/>
    <cellStyle name="Heading 3" xfId="14" builtinId="18"/>
    <cellStyle name="Hyperlink" xfId="15" builtinId="8"/>
    <cellStyle name="Input Assumption" xfId="9" xr:uid="{00000000-0005-0000-0000-000006000000}"/>
    <cellStyle name="Linked (External)" xfId="8" xr:uid="{00000000-0005-0000-0000-000007000000}"/>
    <cellStyle name="Linked Cell 1" xfId="6" xr:uid="{00000000-0005-0000-0000-000008000000}"/>
    <cellStyle name="Linked Cell 2" xfId="7" xr:uid="{00000000-0005-0000-0000-000009000000}"/>
    <cellStyle name="Normal" xfId="0" builtinId="0"/>
    <cellStyle name="Section title" xfId="13" xr:uid="{00000000-0005-0000-0000-00000B000000}"/>
    <cellStyle name="Warning" xfId="11" xr:uid="{00000000-0005-0000-0000-00000C000000}"/>
    <cellStyle name="Worksheet Title" xfId="12" xr:uid="{00000000-0005-0000-0000-00000D000000}"/>
  </cellStyles>
  <dxfs count="0"/>
  <tableStyles count="0" defaultTableStyle="TableStyleMedium2" defaultPivotStyle="PivotStyleLight16"/>
  <colors>
    <mruColors>
      <color rgb="FFA7BF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3943349</xdr:colOff>
      <xdr:row>3</xdr:row>
      <xdr:rowOff>114300</xdr:rowOff>
    </xdr:from>
    <xdr:to>
      <xdr:col>3</xdr:col>
      <xdr:colOff>6019800</xdr:colOff>
      <xdr:row>5</xdr:row>
      <xdr:rowOff>195478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77074" y="676275"/>
          <a:ext cx="2076451" cy="538378"/>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pssu@seai.i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pa.ie/publications/monitoring--assessment/climate-change/air-emissions/irelands-final-greenhouse-gas-emissions-1990-2021.ph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B2:E19"/>
  <sheetViews>
    <sheetView showGridLines="0" tabSelected="1" workbookViewId="0"/>
  </sheetViews>
  <sheetFormatPr defaultColWidth="9.1796875" defaultRowHeight="12.5"/>
  <cols>
    <col min="1" max="1" width="9.1796875" style="1"/>
    <col min="2" max="2" width="18.81640625" style="1" customWidth="1"/>
    <col min="3" max="3" width="20.1796875" style="1" customWidth="1"/>
    <col min="4" max="4" width="92.26953125" style="1" customWidth="1"/>
    <col min="5" max="5" width="9.1796875" style="1"/>
    <col min="6" max="6" width="9.453125" style="1" customWidth="1"/>
    <col min="7" max="16384" width="9.1796875" style="1"/>
  </cols>
  <sheetData>
    <row r="2" spans="2:5" ht="17.5" thickBot="1">
      <c r="B2" s="10" t="s">
        <v>0</v>
      </c>
      <c r="C2" s="10"/>
      <c r="D2" s="10"/>
    </row>
    <row r="3" spans="2:5" ht="13" thickTop="1"/>
    <row r="4" spans="2:5" ht="18" customHeight="1">
      <c r="B4" s="22" t="s">
        <v>1</v>
      </c>
      <c r="C4" s="13"/>
      <c r="D4" s="13"/>
    </row>
    <row r="5" spans="2:5" ht="18" customHeight="1">
      <c r="B5" s="14" t="s">
        <v>2</v>
      </c>
      <c r="C5" s="175" t="s">
        <v>3</v>
      </c>
      <c r="D5" s="175"/>
      <c r="E5" s="2"/>
    </row>
    <row r="6" spans="2:5" ht="30.75" customHeight="1">
      <c r="B6" s="15" t="s">
        <v>4</v>
      </c>
      <c r="C6" s="176" t="s">
        <v>5</v>
      </c>
      <c r="D6" s="176"/>
      <c r="E6" s="3"/>
    </row>
    <row r="7" spans="2:5" ht="25">
      <c r="B7" s="21" t="s">
        <v>6</v>
      </c>
      <c r="C7" s="13" t="s">
        <v>7</v>
      </c>
      <c r="D7" s="16"/>
    </row>
    <row r="8" spans="2:5" ht="13">
      <c r="B8" s="177"/>
      <c r="C8" s="178"/>
      <c r="D8" s="178"/>
    </row>
    <row r="9" spans="2:5" ht="13">
      <c r="B9" s="4"/>
    </row>
    <row r="10" spans="2:5" ht="15.5">
      <c r="B10" s="17" t="s">
        <v>8</v>
      </c>
      <c r="C10" s="23"/>
      <c r="D10" s="17"/>
    </row>
    <row r="11" spans="2:5" ht="15.5">
      <c r="B11" s="17"/>
      <c r="C11" s="24" t="s">
        <v>9</v>
      </c>
      <c r="D11" s="24" t="s">
        <v>10</v>
      </c>
    </row>
    <row r="12" spans="2:5" ht="27" customHeight="1">
      <c r="B12" s="18" t="s">
        <v>11</v>
      </c>
      <c r="C12" s="19">
        <v>45089</v>
      </c>
      <c r="D12" s="20" t="s">
        <v>12</v>
      </c>
    </row>
    <row r="13" spans="2:5" ht="27" customHeight="1">
      <c r="B13" s="18" t="s">
        <v>108</v>
      </c>
      <c r="C13" s="19">
        <v>45201</v>
      </c>
      <c r="D13" s="20" t="s">
        <v>111</v>
      </c>
    </row>
    <row r="14" spans="2:5" ht="40.5" customHeight="1">
      <c r="B14" s="18" t="s">
        <v>116</v>
      </c>
      <c r="C14" s="19">
        <v>45293</v>
      </c>
      <c r="D14" s="20" t="s">
        <v>117</v>
      </c>
    </row>
    <row r="15" spans="2:5" ht="40.5" customHeight="1">
      <c r="B15" s="174" t="s">
        <v>119</v>
      </c>
      <c r="C15" s="19">
        <v>45443</v>
      </c>
      <c r="D15" s="20" t="s">
        <v>126</v>
      </c>
    </row>
    <row r="16" spans="2:5" ht="15.5">
      <c r="B16" s="5"/>
      <c r="C16" s="6"/>
      <c r="D16" s="6"/>
    </row>
    <row r="17" spans="2:4" ht="15.5">
      <c r="B17" s="17" t="s">
        <v>13</v>
      </c>
      <c r="C17" s="18"/>
      <c r="D17" s="18"/>
    </row>
    <row r="18" spans="2:4">
      <c r="B18" s="21" t="s">
        <v>14</v>
      </c>
      <c r="C18" s="18" t="s">
        <v>118</v>
      </c>
      <c r="D18" s="18"/>
    </row>
    <row r="19" spans="2:4" ht="14.5">
      <c r="B19" s="21" t="s">
        <v>130</v>
      </c>
      <c r="C19" s="199" t="s">
        <v>131</v>
      </c>
      <c r="D19" s="18"/>
    </row>
  </sheetData>
  <mergeCells count="3">
    <mergeCell ref="C5:D5"/>
    <mergeCell ref="C6:D6"/>
    <mergeCell ref="B8:D8"/>
  </mergeCells>
  <hyperlinks>
    <hyperlink ref="C19" r:id="rId1" xr:uid="{6EEEC5B2-FB0C-4026-9924-D1ED5BEC41CE}"/>
  </hyperlinks>
  <pageMargins left="0.70866141732283472" right="0.70866141732283472" top="0.74803149606299213" bottom="0.74803149606299213" header="0.31496062992125984" footer="0.31496062992125984"/>
  <pageSetup paperSize="9" scale="3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C2581-A5C3-4343-A8EE-B448F2A2B9F3}">
  <dimension ref="B2:N69"/>
  <sheetViews>
    <sheetView showGridLines="0" workbookViewId="0"/>
  </sheetViews>
  <sheetFormatPr defaultColWidth="9.1796875" defaultRowHeight="14.5"/>
  <cols>
    <col min="2" max="2" width="30.453125" bestFit="1" customWidth="1"/>
    <col min="3" max="5" width="10.54296875" customWidth="1"/>
    <col min="6" max="6" width="11.7265625" bestFit="1" customWidth="1"/>
    <col min="7" max="12" width="10.54296875" customWidth="1"/>
    <col min="13" max="13" width="53.81640625" customWidth="1"/>
    <col min="14" max="14" width="6.54296875" customWidth="1"/>
  </cols>
  <sheetData>
    <row r="2" spans="2:14" ht="17.5" thickBot="1">
      <c r="B2" s="10" t="s">
        <v>15</v>
      </c>
      <c r="C2" s="10"/>
      <c r="D2" s="10">
        <v>2023</v>
      </c>
      <c r="E2" s="10"/>
      <c r="F2" s="10"/>
      <c r="G2" s="10"/>
      <c r="H2" s="10"/>
      <c r="I2" s="10"/>
      <c r="J2" s="10"/>
      <c r="K2" s="10"/>
      <c r="L2" s="10"/>
      <c r="M2" s="10"/>
      <c r="N2" s="10"/>
    </row>
    <row r="3" spans="2:14" ht="15" thickTop="1">
      <c r="B3" s="41" t="s">
        <v>16</v>
      </c>
      <c r="C3" s="9"/>
      <c r="D3" s="9"/>
      <c r="E3" s="9"/>
      <c r="F3" s="9"/>
      <c r="G3" s="9"/>
      <c r="H3" s="9"/>
      <c r="I3" s="9"/>
      <c r="J3" s="9"/>
      <c r="K3" s="9"/>
      <c r="L3" s="9"/>
      <c r="M3" s="9"/>
      <c r="N3" s="9"/>
    </row>
    <row r="5" spans="2:14" ht="15" thickBot="1">
      <c r="B5" s="12" t="s">
        <v>17</v>
      </c>
      <c r="C5" s="8"/>
      <c r="D5" s="8"/>
      <c r="E5" s="8"/>
      <c r="F5" s="8"/>
      <c r="G5" s="8"/>
      <c r="H5" s="8"/>
      <c r="I5" s="8"/>
      <c r="J5" s="8"/>
      <c r="K5" s="8"/>
      <c r="L5" s="8"/>
      <c r="M5" s="8"/>
      <c r="N5" s="8"/>
    </row>
    <row r="6" spans="2:14">
      <c r="B6" s="100" t="s">
        <v>18</v>
      </c>
    </row>
    <row r="7" spans="2:14">
      <c r="B7" s="100" t="s">
        <v>19</v>
      </c>
    </row>
    <row r="8" spans="2:14">
      <c r="B8" s="100" t="s">
        <v>20</v>
      </c>
    </row>
    <row r="9" spans="2:14">
      <c r="B9" s="100"/>
    </row>
    <row r="10" spans="2:14" ht="15" thickBot="1">
      <c r="B10" s="12" t="s">
        <v>110</v>
      </c>
    </row>
    <row r="11" spans="2:14">
      <c r="B11" s="172" t="s">
        <v>109</v>
      </c>
    </row>
    <row r="12" spans="2:14">
      <c r="B12" s="172" t="s">
        <v>112</v>
      </c>
    </row>
    <row r="13" spans="2:14">
      <c r="B13" s="100"/>
    </row>
    <row r="14" spans="2:14" ht="15" thickBot="1">
      <c r="B14" s="12" t="s">
        <v>113</v>
      </c>
    </row>
    <row r="15" spans="2:14">
      <c r="B15" s="148" t="s">
        <v>21</v>
      </c>
      <c r="C15" s="148"/>
      <c r="D15" s="148"/>
    </row>
    <row r="16" spans="2:14">
      <c r="B16" s="149" t="s">
        <v>22</v>
      </c>
      <c r="C16" s="149"/>
      <c r="D16" s="149"/>
    </row>
    <row r="17" spans="2:14" ht="15" thickBot="1"/>
    <row r="18" spans="2:14" ht="15" thickBot="1">
      <c r="B18" s="179" t="s">
        <v>23</v>
      </c>
      <c r="C18" s="181" t="s">
        <v>24</v>
      </c>
      <c r="D18" s="182"/>
      <c r="E18" s="183"/>
      <c r="F18" s="181" t="s">
        <v>25</v>
      </c>
      <c r="G18" s="182"/>
      <c r="H18" s="182"/>
      <c r="I18" s="183"/>
      <c r="J18" s="40" t="s">
        <v>26</v>
      </c>
      <c r="K18" s="40" t="s">
        <v>27</v>
      </c>
      <c r="L18" s="58" t="s">
        <v>28</v>
      </c>
      <c r="M18" s="184" t="s">
        <v>29</v>
      </c>
      <c r="N18" s="186" t="s">
        <v>30</v>
      </c>
    </row>
    <row r="19" spans="2:14" ht="15" thickBot="1">
      <c r="B19" s="180"/>
      <c r="C19" s="37" t="s">
        <v>31</v>
      </c>
      <c r="D19" s="38" t="s">
        <v>32</v>
      </c>
      <c r="E19" s="39" t="s">
        <v>33</v>
      </c>
      <c r="F19" s="37" t="s">
        <v>34</v>
      </c>
      <c r="G19" s="38" t="s">
        <v>35</v>
      </c>
      <c r="H19" s="38" t="s">
        <v>36</v>
      </c>
      <c r="I19" s="39" t="s">
        <v>37</v>
      </c>
      <c r="J19" s="43" t="s">
        <v>38</v>
      </c>
      <c r="K19" s="43" t="s">
        <v>39</v>
      </c>
      <c r="L19" s="43" t="s">
        <v>40</v>
      </c>
      <c r="M19" s="185"/>
      <c r="N19" s="187"/>
    </row>
    <row r="20" spans="2:14">
      <c r="B20" s="74" t="s">
        <v>41</v>
      </c>
      <c r="C20" s="46"/>
      <c r="D20" s="51"/>
      <c r="E20" s="52"/>
      <c r="F20" s="46"/>
      <c r="G20" s="51"/>
      <c r="H20" s="51"/>
      <c r="I20" s="52"/>
      <c r="J20" s="53"/>
      <c r="K20" s="53"/>
      <c r="L20" s="53"/>
      <c r="M20" s="36"/>
      <c r="N20" s="45"/>
    </row>
    <row r="21" spans="2:14">
      <c r="B21" s="75" t="s">
        <v>42</v>
      </c>
      <c r="C21" s="104">
        <f t="shared" ref="C21" si="0">D21*1000/41868</f>
        <v>1.0226</v>
      </c>
      <c r="D21" s="105">
        <f>INDEX('Energy content timeseries'!$13:$61,MATCH('Conversion and emission factors'!$B21,'Energy content timeseries'!$B$13:$B$61,0),MATCH('Conversion and emission factors'!$N21,'Energy content timeseries'!$13:$13,0))</f>
        <v>42.814216799999997</v>
      </c>
      <c r="E21" s="151">
        <f t="shared" ref="E21" si="1">D21*J21/1000</f>
        <v>40.125788940955943</v>
      </c>
      <c r="F21" s="106">
        <f>INDEX('Emission factors timeseries'!$20:$69,MATCH($B21,'Emission factors timeseries'!$B$20:$B$69,0),MATCH($N21,'Emission factors timeseries'!$19:$19,0))</f>
        <v>264</v>
      </c>
      <c r="G21" s="107">
        <f t="shared" ref="G21" si="2">F21/3.6</f>
        <v>73.333333333333329</v>
      </c>
      <c r="H21" s="108">
        <f t="shared" ref="H21" si="3">G21*D21/1000</f>
        <v>3.1397092319999995</v>
      </c>
      <c r="I21" s="109">
        <f t="shared" ref="I21:I22" si="4">H21*J21/1000</f>
        <v>2.9425578556701026</v>
      </c>
      <c r="J21" s="110">
        <f>INDEX('Density timeseries'!$6:$48,MATCH($B21,'Density timeseries'!$B$6:$B$48,0),MATCH($N21,'Density timeseries'!$5:$5,0))</f>
        <v>937.20712277413304</v>
      </c>
      <c r="K21" s="111">
        <f t="shared" ref="K21" si="5">10^6/J21</f>
        <v>1067</v>
      </c>
      <c r="L21" s="112" t="str">
        <f>INDEX('Primary energy timeseries'!$14:$63,MATCH($B21,'Primary energy timeseries'!$B$14:$B$63,0),MATCH("Default value",'Primary energy timeseries'!$13:$13,0))</f>
        <v>-</v>
      </c>
      <c r="M21" s="36"/>
      <c r="N21" s="45">
        <v>2023</v>
      </c>
    </row>
    <row r="22" spans="2:14">
      <c r="B22" s="75" t="s">
        <v>43</v>
      </c>
      <c r="C22" s="104">
        <f t="shared" ref="C22:C27" si="6">D22*1000/41868</f>
        <v>1.0649999999999999</v>
      </c>
      <c r="D22" s="105">
        <f>INDEX('Energy content timeseries'!$13:$61,MATCH('Conversion and emission factors'!$B22,'Energy content timeseries'!$B$13:$B$61,0),MATCH('Conversion and emission factors'!$N22,'Energy content timeseries'!$13:$13,0))</f>
        <v>44.589419999999997</v>
      </c>
      <c r="E22" s="151">
        <f t="shared" ref="E22:E27" si="7">D22*J22/1000</f>
        <v>33.029199999999996</v>
      </c>
      <c r="F22" s="106">
        <f>INDEX('Emission factors timeseries'!$20:$69,MATCH($B22,'Emission factors timeseries'!$B$20:$B$69,0),MATCH($N22,'Emission factors timeseries'!$19:$19,0))</f>
        <v>251.85599999999999</v>
      </c>
      <c r="G22" s="107">
        <f t="shared" ref="G22:G27" si="8">F22/3.6</f>
        <v>69.959999999999994</v>
      </c>
      <c r="H22" s="108">
        <f t="shared" ref="H22:H27" si="9">G22*D22/1000</f>
        <v>3.1194758231999993</v>
      </c>
      <c r="I22" s="109">
        <f t="shared" si="4"/>
        <v>2.3107228319999993</v>
      </c>
      <c r="J22" s="110">
        <f>INDEX('Density timeseries'!$6:$48,MATCH($B22,'Density timeseries'!$B$6:$B$48,0),MATCH($N22,'Density timeseries'!$5:$5,0))</f>
        <v>740.74074074074076</v>
      </c>
      <c r="K22" s="111">
        <f t="shared" ref="K22:K27" si="10">10^6/J22</f>
        <v>1350</v>
      </c>
      <c r="L22" s="112">
        <f>INDEX('Primary energy timeseries'!$14:$63,MATCH($B22,'Primary energy timeseries'!$B$14:$B$63,0),MATCH("Default value",'Primary energy timeseries'!$13:$13,0))</f>
        <v>1.1000000000000001</v>
      </c>
      <c r="M22" s="36"/>
      <c r="N22" s="45">
        <v>2023</v>
      </c>
    </row>
    <row r="23" spans="2:14">
      <c r="B23" s="75" t="s">
        <v>44</v>
      </c>
      <c r="C23" s="104">
        <f t="shared" si="6"/>
        <v>1.0556000000000001</v>
      </c>
      <c r="D23" s="105">
        <f>INDEX('Energy content timeseries'!$13:$61,MATCH('Conversion and emission factors'!$B23,'Energy content timeseries'!$B$13:$B$61,0),MATCH('Conversion and emission factors'!$N23,'Energy content timeseries'!$13:$13,0))</f>
        <v>44.195860800000005</v>
      </c>
      <c r="E23" s="151">
        <f t="shared" si="7"/>
        <v>35.356688640000009</v>
      </c>
      <c r="F23" s="106">
        <f>INDEX('Emission factors timeseries'!$20:$69,MATCH($B23,'Emission factors timeseries'!$B$20:$B$69,0),MATCH($N23,'Emission factors timeseries'!$19:$19,0))</f>
        <v>257.00399999999996</v>
      </c>
      <c r="G23" s="107">
        <f t="shared" si="8"/>
        <v>71.389999999999986</v>
      </c>
      <c r="H23" s="108">
        <f t="shared" si="9"/>
        <v>3.1551425025119997</v>
      </c>
      <c r="I23" s="109">
        <f t="shared" ref="I23:I27" si="11">H23*J23/1000</f>
        <v>2.5241140020096</v>
      </c>
      <c r="J23" s="110">
        <f>INDEX('Density timeseries'!$6:$48,MATCH($B23,'Density timeseries'!$B$6:$B$48,0),MATCH($N23,'Density timeseries'!$5:$5,0))</f>
        <v>800</v>
      </c>
      <c r="K23" s="111">
        <f t="shared" si="10"/>
        <v>1250</v>
      </c>
      <c r="L23" s="112">
        <f>INDEX('Primary energy timeseries'!$14:$63,MATCH($B23,'Primary energy timeseries'!$B$14:$B$63,0),MATCH("Default value",'Primary energy timeseries'!$13:$13,0))</f>
        <v>1.1000000000000001</v>
      </c>
      <c r="M23" s="36"/>
      <c r="N23" s="45">
        <v>2023</v>
      </c>
    </row>
    <row r="24" spans="2:14">
      <c r="B24" s="35" t="s">
        <v>45</v>
      </c>
      <c r="C24" s="104">
        <f t="shared" si="6"/>
        <v>1.0532999999999999</v>
      </c>
      <c r="D24" s="105">
        <f>INDEX('Energy content timeseries'!$13:$61,MATCH('Conversion and emission factors'!$B24,'Energy content timeseries'!$B$13:$B$61,0),MATCH('Conversion and emission factors'!$N24,'Energy content timeseries'!$13:$13,0))</f>
        <v>44.099564399999998</v>
      </c>
      <c r="E24" s="151">
        <f t="shared" si="7"/>
        <v>35.279651520000002</v>
      </c>
      <c r="F24" s="106">
        <f>INDEX('Emission factors timeseries'!$20:$69,MATCH($B24,'Emission factors timeseries'!$B$20:$B$69,0),MATCH($N24,'Emission factors timeseries'!$19:$19,0))</f>
        <v>257.00399999999996</v>
      </c>
      <c r="G24" s="107">
        <f t="shared" si="8"/>
        <v>71.389999999999986</v>
      </c>
      <c r="H24" s="108">
        <f t="shared" si="9"/>
        <v>3.148267902515999</v>
      </c>
      <c r="I24" s="109">
        <f t="shared" si="11"/>
        <v>2.518614322012799</v>
      </c>
      <c r="J24" s="110">
        <f>INDEX('Density timeseries'!$6:$48,MATCH($B24,'Density timeseries'!$B$6:$B$48,0),MATCH($N24,'Density timeseries'!$5:$5,0))</f>
        <v>800</v>
      </c>
      <c r="K24" s="111">
        <f t="shared" si="10"/>
        <v>1250</v>
      </c>
      <c r="L24" s="112">
        <f>INDEX('Primary energy timeseries'!$14:$63,MATCH($B24,'Primary energy timeseries'!$B$14:$B$63,0),MATCH("Default value",'Primary energy timeseries'!$13:$13,0))</f>
        <v>1.1000000000000001</v>
      </c>
      <c r="M24" s="36"/>
      <c r="N24" s="45">
        <v>2023</v>
      </c>
    </row>
    <row r="25" spans="2:14">
      <c r="B25" s="75" t="s">
        <v>46</v>
      </c>
      <c r="C25" s="104">
        <f t="shared" si="6"/>
        <v>1.0344</v>
      </c>
      <c r="D25" s="105">
        <f>INDEX('Energy content timeseries'!$13:$61,MATCH('Conversion and emission factors'!$B25,'Energy content timeseries'!$B$13:$B$61,0),MATCH('Conversion and emission factors'!$N25,'Energy content timeseries'!$13:$13,0))</f>
        <v>43.308259200000002</v>
      </c>
      <c r="E25" s="151">
        <f t="shared" si="7"/>
        <v>36.608841251056639</v>
      </c>
      <c r="F25" s="106">
        <f>INDEX('Emission factors timeseries'!$20:$69,MATCH($B25,'Emission factors timeseries'!$B$20:$B$69,0),MATCH($N25,'Emission factors timeseries'!$19:$19,0))</f>
        <v>263.86799999999999</v>
      </c>
      <c r="G25" s="107">
        <f t="shared" si="8"/>
        <v>73.296666666666667</v>
      </c>
      <c r="H25" s="108">
        <f t="shared" si="9"/>
        <v>3.1743510384959999</v>
      </c>
      <c r="I25" s="109">
        <f t="shared" si="11"/>
        <v>2.6833060342316144</v>
      </c>
      <c r="J25" s="110">
        <f>INDEX('Density timeseries'!$6:$48,MATCH($B25,'Density timeseries'!$B$6:$B$48,0),MATCH($N25,'Density timeseries'!$5:$5,0))</f>
        <v>845.30853761622996</v>
      </c>
      <c r="K25" s="111">
        <f t="shared" si="10"/>
        <v>1183</v>
      </c>
      <c r="L25" s="112">
        <f>INDEX('Primary energy timeseries'!$14:$63,MATCH($B25,'Primary energy timeseries'!$B$14:$B$63,0),MATCH("Default value",'Primary energy timeseries'!$13:$13,0))</f>
        <v>1.1000000000000001</v>
      </c>
      <c r="M25" s="36"/>
      <c r="N25" s="45">
        <v>2023</v>
      </c>
    </row>
    <row r="26" spans="2:14">
      <c r="B26" s="35" t="s">
        <v>47</v>
      </c>
      <c r="C26" s="104">
        <f t="shared" si="6"/>
        <v>0.9849</v>
      </c>
      <c r="D26" s="105">
        <f>INDEX('Energy content timeseries'!$13:$61,MATCH('Conversion and emission factors'!$B26,'Energy content timeseries'!$B$13:$B$61,0),MATCH('Conversion and emission factors'!$N26,'Energy content timeseries'!$13:$13,0))</f>
        <v>41.235793200000003</v>
      </c>
      <c r="E26" s="151">
        <f t="shared" si="7"/>
        <v>38.828430508474582</v>
      </c>
      <c r="F26" s="106">
        <f>INDEX('Emission factors timeseries'!$20:$69,MATCH($B26,'Emission factors timeseries'!$B$20:$B$69,0),MATCH($N26,'Emission factors timeseries'!$19:$19,0))</f>
        <v>273.63600000000002</v>
      </c>
      <c r="G26" s="107">
        <f t="shared" si="8"/>
        <v>76.010000000000005</v>
      </c>
      <c r="H26" s="108">
        <f t="shared" si="9"/>
        <v>3.1343326411320005</v>
      </c>
      <c r="I26" s="109">
        <f t="shared" si="11"/>
        <v>2.9513490029491525</v>
      </c>
      <c r="J26" s="110">
        <f>INDEX('Density timeseries'!$6:$48,MATCH($B26,'Density timeseries'!$B$6:$B$48,0),MATCH($N26,'Density timeseries'!$5:$5,0))</f>
        <v>941.61958568738225</v>
      </c>
      <c r="K26" s="111">
        <f t="shared" si="10"/>
        <v>1062</v>
      </c>
      <c r="L26" s="112">
        <f>INDEX('Primary energy timeseries'!$14:$63,MATCH($B26,'Primary energy timeseries'!$B$14:$B$63,0),MATCH("Default value",'Primary energy timeseries'!$13:$13,0))</f>
        <v>1.1000000000000001</v>
      </c>
      <c r="M26" s="36"/>
      <c r="N26" s="45">
        <v>2023</v>
      </c>
    </row>
    <row r="27" spans="2:14">
      <c r="B27" s="35" t="s">
        <v>48</v>
      </c>
      <c r="C27" s="104">
        <f t="shared" si="6"/>
        <v>1.1263000000000001</v>
      </c>
      <c r="D27" s="105">
        <f>INDEX('Energy content timeseries'!$13:$61,MATCH('Conversion and emission factors'!$B27,'Energy content timeseries'!$B$13:$B$61,0),MATCH('Conversion and emission factors'!$N27,'Energy content timeseries'!$13:$13,0))</f>
        <v>47.155928400000008</v>
      </c>
      <c r="E27" s="151">
        <f t="shared" si="7"/>
        <v>24.624505691906009</v>
      </c>
      <c r="F27" s="106">
        <f>INDEX('Emission factors timeseries'!$20:$69,MATCH($B27,'Emission factors timeseries'!$B$20:$B$69,0),MATCH($N27,'Emission factors timeseries'!$19:$19,0))</f>
        <v>229.28400000000002</v>
      </c>
      <c r="G27" s="107">
        <f t="shared" si="8"/>
        <v>63.690000000000005</v>
      </c>
      <c r="H27" s="108">
        <f t="shared" si="9"/>
        <v>3.0033610797960009</v>
      </c>
      <c r="I27" s="109">
        <f t="shared" si="11"/>
        <v>1.5683347675174939</v>
      </c>
      <c r="J27" s="110">
        <f>INDEX('Density timeseries'!$6:$48,MATCH($B27,'Density timeseries'!$B$6:$B$48,0),MATCH($N27,'Density timeseries'!$5:$5,0))</f>
        <v>522.19321148825065</v>
      </c>
      <c r="K27" s="111">
        <f t="shared" si="10"/>
        <v>1915</v>
      </c>
      <c r="L27" s="112">
        <f>INDEX('Primary energy timeseries'!$14:$63,MATCH($B27,'Primary energy timeseries'!$B$14:$B$63,0),MATCH("Default value",'Primary energy timeseries'!$13:$13,0))</f>
        <v>1.1000000000000001</v>
      </c>
      <c r="M27" s="36" t="s">
        <v>49</v>
      </c>
      <c r="N27" s="45">
        <v>2023</v>
      </c>
    </row>
    <row r="28" spans="2:14">
      <c r="B28" s="35"/>
      <c r="C28" s="46"/>
      <c r="D28" s="47"/>
      <c r="E28" s="48"/>
      <c r="F28" s="49"/>
      <c r="G28" s="47"/>
      <c r="H28" s="47"/>
      <c r="I28" s="48"/>
      <c r="J28" s="98"/>
      <c r="K28" s="50"/>
      <c r="L28" s="50"/>
      <c r="M28" s="36"/>
      <c r="N28" s="45"/>
    </row>
    <row r="29" spans="2:14">
      <c r="B29" s="74" t="s">
        <v>50</v>
      </c>
      <c r="C29" s="46"/>
      <c r="D29" s="51"/>
      <c r="E29" s="48"/>
      <c r="F29" s="46"/>
      <c r="G29" s="51"/>
      <c r="H29" s="51"/>
      <c r="I29" s="52"/>
      <c r="J29" s="98"/>
      <c r="K29" s="53"/>
      <c r="L29" s="53"/>
      <c r="M29" s="36"/>
      <c r="N29" s="45"/>
    </row>
    <row r="30" spans="2:14">
      <c r="B30" s="35" t="s">
        <v>51</v>
      </c>
      <c r="C30" s="147">
        <f t="shared" ref="C30:C35" si="12">D30*1000/41868</f>
        <v>0.63281999999999994</v>
      </c>
      <c r="D30" s="155">
        <f>INDEX('Energy content timeseries'!$13:$61,MATCH('Conversion and emission factors'!$B30,'Energy content timeseries'!$B$13:$B$61,0),MATCH('Conversion and emission factors'!$N30,'Energy content timeseries'!$13:$13,0))</f>
        <v>26.494907759999997</v>
      </c>
      <c r="E30" s="152">
        <f>D30*J30/1000</f>
        <v>21.195926207999996</v>
      </c>
      <c r="F30" s="113" t="str">
        <f>INDEX('Emission factors timeseries'!$20:$69,MATCH($B30,'Emission factors timeseries'!$B$20:$B$69,0),MATCH($N30,'Emission factors timeseries'!$19:$19,0))</f>
        <v>-</v>
      </c>
      <c r="G30" s="155" t="s">
        <v>40</v>
      </c>
      <c r="H30" s="155" t="s">
        <v>40</v>
      </c>
      <c r="I30" s="155" t="s">
        <v>40</v>
      </c>
      <c r="J30" s="138">
        <f>INDEX('Density timeseries'!$6:$48,MATCH($B30,'Density timeseries'!$B$6:$B$48,0),MATCH($N30,'Density timeseries'!$5:$5,0))</f>
        <v>800</v>
      </c>
      <c r="K30" s="157">
        <f t="shared" ref="K30:K35" si="13">10^6/J30</f>
        <v>1250</v>
      </c>
      <c r="L30" s="114">
        <f>INDEX('Primary energy timeseries'!$14:$63,MATCH($B30,'Primary energy timeseries'!$B$14:$B$63,0),MATCH("Default value",'Primary energy timeseries'!$13:$13,0))</f>
        <v>1.1000000000000001</v>
      </c>
      <c r="M30" s="36"/>
      <c r="N30" s="45">
        <v>2023</v>
      </c>
    </row>
    <row r="31" spans="2:14">
      <c r="B31" s="35" t="s">
        <v>52</v>
      </c>
      <c r="C31" s="147">
        <f t="shared" si="12"/>
        <v>0.89007272727272724</v>
      </c>
      <c r="D31" s="155">
        <f>INDEX('Energy content timeseries'!$13:$61,MATCH('Conversion and emission factors'!$B31,'Energy content timeseries'!$B$13:$B$61,0),MATCH('Conversion and emission factors'!$N31,'Energy content timeseries'!$13:$13,0))</f>
        <v>37.265564945454543</v>
      </c>
      <c r="E31" s="152">
        <f t="shared" ref="E31:E35" si="14">D31*J31/1000</f>
        <v>32.793697152</v>
      </c>
      <c r="F31" s="113" t="str">
        <f>INDEX('Emission factors timeseries'!$20:$69,MATCH($B31,'Emission factors timeseries'!$B$20:$B$69,0),MATCH($N31,'Emission factors timeseries'!$19:$19,0))</f>
        <v>-</v>
      </c>
      <c r="G31" s="155" t="s">
        <v>40</v>
      </c>
      <c r="H31" s="155" t="s">
        <v>40</v>
      </c>
      <c r="I31" s="155" t="s">
        <v>40</v>
      </c>
      <c r="J31" s="138">
        <f>INDEX('Density timeseries'!$6:$48,MATCH($B31,'Density timeseries'!$B$6:$B$48,0),MATCH($N31,'Density timeseries'!$5:$5,0))</f>
        <v>880</v>
      </c>
      <c r="K31" s="157">
        <f t="shared" si="13"/>
        <v>1136.3636363636363</v>
      </c>
      <c r="L31" s="114">
        <f>INDEX('Primary energy timeseries'!$14:$63,MATCH($B31,'Primary energy timeseries'!$B$14:$B$63,0),MATCH("Default value",'Primary energy timeseries'!$13:$13,0))</f>
        <v>1.1000000000000001</v>
      </c>
      <c r="M31" s="36" t="s">
        <v>53</v>
      </c>
      <c r="N31" s="45">
        <v>2023</v>
      </c>
    </row>
    <row r="32" spans="2:14">
      <c r="B32" s="35" t="s">
        <v>54</v>
      </c>
      <c r="C32" s="147">
        <f t="shared" si="12"/>
        <v>1.0509219451609821</v>
      </c>
      <c r="D32" s="155">
        <f>INDEX('Energy content timeseries'!$13:$61,MATCH('Conversion and emission factors'!$B32,'Energy content timeseries'!$B$13:$B$61,0),MATCH('Conversion and emission factors'!$N32,'Energy content timeseries'!$13:$13,0))</f>
        <v>44</v>
      </c>
      <c r="E32" s="152">
        <f t="shared" si="14"/>
        <v>37.22504230118443</v>
      </c>
      <c r="F32" s="113" t="str">
        <f>INDEX('Emission factors timeseries'!$20:$69,MATCH($B32,'Emission factors timeseries'!$B$20:$B$69,0),MATCH($N32,'Emission factors timeseries'!$19:$19,0))</f>
        <v>-</v>
      </c>
      <c r="G32" s="155" t="s">
        <v>40</v>
      </c>
      <c r="H32" s="155" t="s">
        <v>40</v>
      </c>
      <c r="I32" s="155" t="s">
        <v>40</v>
      </c>
      <c r="J32" s="138">
        <f>INDEX('Density timeseries'!$6:$48,MATCH($B32,'Density timeseries'!$B$6:$B$48,0),MATCH($N32,'Density timeseries'!$5:$5,0))</f>
        <v>846.02368866328254</v>
      </c>
      <c r="K32" s="157">
        <f t="shared" si="13"/>
        <v>1182</v>
      </c>
      <c r="L32" s="114">
        <f>INDEX('Primary energy timeseries'!$14:$63,MATCH($B32,'Primary energy timeseries'!$B$14:$B$63,0),MATCH("Default value",'Primary energy timeseries'!$13:$13,0))</f>
        <v>1.1000000000000001</v>
      </c>
      <c r="M32" s="36" t="s">
        <v>55</v>
      </c>
      <c r="N32" s="45">
        <v>2023</v>
      </c>
    </row>
    <row r="33" spans="2:14">
      <c r="B33" s="35" t="s">
        <v>56</v>
      </c>
      <c r="C33" s="147">
        <f t="shared" si="12"/>
        <v>1.0270373554982326</v>
      </c>
      <c r="D33" s="155">
        <f>INDEX('Energy content timeseries'!$13:$61,MATCH('Conversion and emission factors'!$B33,'Energy content timeseries'!$B$13:$B$61,0),MATCH('Conversion and emission factors'!$N33,'Energy content timeseries'!$13:$13,0))</f>
        <v>43</v>
      </c>
      <c r="E33" s="152">
        <f t="shared" si="14"/>
        <v>36.379018612521151</v>
      </c>
      <c r="F33" s="113" t="str">
        <f>INDEX('Emission factors timeseries'!$20:$69,MATCH($B33,'Emission factors timeseries'!$B$20:$B$69,0),MATCH($N33,'Emission factors timeseries'!$19:$19,0))</f>
        <v>-</v>
      </c>
      <c r="G33" s="155" t="s">
        <v>40</v>
      </c>
      <c r="H33" s="155" t="s">
        <v>40</v>
      </c>
      <c r="I33" s="155" t="s">
        <v>40</v>
      </c>
      <c r="J33" s="138">
        <f>INDEX('Density timeseries'!$6:$48,MATCH($B33,'Density timeseries'!$B$6:$B$48,0),MATCH($N33,'Density timeseries'!$5:$5,0))</f>
        <v>846.02368866328254</v>
      </c>
      <c r="K33" s="157">
        <f t="shared" si="13"/>
        <v>1182</v>
      </c>
      <c r="L33" s="114">
        <f>INDEX('Primary energy timeseries'!$14:$63,MATCH($B33,'Primary energy timeseries'!$B$14:$B$63,0),MATCH("Default value",'Primary energy timeseries'!$13:$13,0))</f>
        <v>1.1000000000000001</v>
      </c>
      <c r="M33" s="36" t="s">
        <v>57</v>
      </c>
      <c r="N33" s="45">
        <v>2023</v>
      </c>
    </row>
    <row r="34" spans="2:14">
      <c r="B34" s="35" t="s">
        <v>58</v>
      </c>
      <c r="C34" s="147">
        <f t="shared" si="12"/>
        <v>1.0986911244864814</v>
      </c>
      <c r="D34" s="155">
        <f>INDEX('Energy content timeseries'!$13:$61,MATCH('Conversion and emission factors'!$B34,'Energy content timeseries'!$B$13:$B$61,0),MATCH('Conversion and emission factors'!$N34,'Energy content timeseries'!$13:$13,0))</f>
        <v>46</v>
      </c>
      <c r="E34" s="152">
        <f t="shared" si="14"/>
        <v>24</v>
      </c>
      <c r="F34" s="113" t="str">
        <f>INDEX('Emission factors timeseries'!$20:$69,MATCH($B34,'Emission factors timeseries'!$B$20:$B$69,0),MATCH($N34,'Emission factors timeseries'!$19:$19,0))</f>
        <v>-</v>
      </c>
      <c r="G34" s="155" t="s">
        <v>40</v>
      </c>
      <c r="H34" s="155" t="s">
        <v>40</v>
      </c>
      <c r="I34" s="155" t="s">
        <v>40</v>
      </c>
      <c r="J34" s="138">
        <f>INDEX('Density timeseries'!$6:$48,MATCH($B34,'Density timeseries'!$B$6:$B$48,0),MATCH($N34,'Density timeseries'!$5:$5,0))</f>
        <v>521.73913043478262</v>
      </c>
      <c r="K34" s="157">
        <f t="shared" si="13"/>
        <v>1916.6666666666665</v>
      </c>
      <c r="L34" s="114">
        <f>INDEX('Primary energy timeseries'!$14:$63,MATCH($B34,'Primary energy timeseries'!$B$14:$B$63,0),MATCH("Default value",'Primary energy timeseries'!$13:$13,0))</f>
        <v>1.1000000000000001</v>
      </c>
      <c r="M34" s="36"/>
      <c r="N34" s="45">
        <v>2023</v>
      </c>
    </row>
    <row r="35" spans="2:14">
      <c r="B35" s="35" t="s">
        <v>115</v>
      </c>
      <c r="C35" s="147">
        <f t="shared" si="12"/>
        <v>1.0509219451609821</v>
      </c>
      <c r="D35" s="155">
        <f>INDEX('Energy content timeseries'!$13:$61,MATCH('Conversion and emission factors'!$B35,'Energy content timeseries'!$B$13:$B$61,0),MATCH('Conversion and emission factors'!$N35,'Energy content timeseries'!$13:$13,0))</f>
        <v>44</v>
      </c>
      <c r="E35" s="152">
        <f t="shared" si="14"/>
        <v>35.200000000000003</v>
      </c>
      <c r="F35" s="113" t="str">
        <f>INDEX('Emission factors timeseries'!$20:$69,MATCH($B35,'Emission factors timeseries'!$B$20:$B$69,0),MATCH($N35,'Emission factors timeseries'!$19:$19,0))</f>
        <v>-</v>
      </c>
      <c r="G35" s="155" t="s">
        <v>40</v>
      </c>
      <c r="H35" s="155" t="s">
        <v>40</v>
      </c>
      <c r="I35" s="155" t="s">
        <v>40</v>
      </c>
      <c r="J35" s="138">
        <f>INDEX('Density timeseries'!$6:$48,MATCH($B35,'Density timeseries'!$B$6:$B$48,0),MATCH($N35,'Density timeseries'!$5:$5,0))</f>
        <v>800</v>
      </c>
      <c r="K35" s="157">
        <f t="shared" si="13"/>
        <v>1250</v>
      </c>
      <c r="L35" s="114">
        <f>INDEX('Primary energy timeseries'!$14:$63,MATCH($B35,'Primary energy timeseries'!$B$14:$B$63,0),MATCH("Default value",'Primary energy timeseries'!$13:$13,0))</f>
        <v>1.1000000000000001</v>
      </c>
      <c r="M35" s="36"/>
      <c r="N35" s="45">
        <v>2023</v>
      </c>
    </row>
    <row r="36" spans="2:14">
      <c r="B36" s="35"/>
      <c r="C36" s="46"/>
      <c r="D36" s="47"/>
      <c r="E36" s="48"/>
      <c r="F36" s="56"/>
      <c r="G36" s="54"/>
      <c r="H36" s="54"/>
      <c r="I36" s="55"/>
      <c r="J36" s="98"/>
      <c r="K36" s="57"/>
      <c r="L36" s="57"/>
      <c r="M36" s="36"/>
      <c r="N36" s="45"/>
    </row>
    <row r="37" spans="2:14">
      <c r="B37" s="74" t="s">
        <v>59</v>
      </c>
      <c r="C37" s="46"/>
      <c r="D37" s="47"/>
      <c r="E37" s="48"/>
      <c r="F37" s="46"/>
      <c r="G37" s="51"/>
      <c r="H37" s="51"/>
      <c r="I37" s="52"/>
      <c r="J37" s="98"/>
      <c r="K37" s="53"/>
      <c r="L37" s="53"/>
      <c r="M37" s="36"/>
      <c r="N37" s="45"/>
    </row>
    <row r="38" spans="2:14">
      <c r="B38" s="35" t="s">
        <v>60</v>
      </c>
      <c r="C38" s="115">
        <f t="shared" ref="C38:C39" si="15">D38*1000/41868</f>
        <v>1.0248784542614164</v>
      </c>
      <c r="D38" s="129">
        <f>INDEX('Energy content timeseries'!$13:$61,MATCH('Conversion and emission factors'!$B38,'Energy content timeseries'!$B$13:$B$61,0),MATCH('Conversion and emission factors'!$N38,'Energy content timeseries'!$13:$13,0))</f>
        <v>42.909611123016987</v>
      </c>
      <c r="E38" s="153">
        <f t="shared" ref="E38:E39" si="16">D38*J38/1000</f>
        <v>36.370383083830987</v>
      </c>
      <c r="F38" s="116">
        <f>INDEX('Emission factors timeseries'!$20:$69,MATCH($B38,'Emission factors timeseries'!$B$20:$B$69,0),MATCH($N38,'Emission factors timeseries'!$19:$19,0))</f>
        <v>241.02381405338656</v>
      </c>
      <c r="G38" s="117">
        <f t="shared" ref="G38:G39" si="17">F38/3.6</f>
        <v>66.951059459274049</v>
      </c>
      <c r="H38" s="118">
        <f t="shared" ref="H38:H39" si="18">G38*D38/1000</f>
        <v>2.8728439256714373</v>
      </c>
      <c r="I38" s="119">
        <f t="shared" ref="I38:I39" si="19">H38*J38/1000</f>
        <v>2.4350356804021436</v>
      </c>
      <c r="J38" s="120">
        <f>INDEX('Density timeseries'!$6:$48,MATCH($B38,'Density timeseries'!$B$6:$B$48,0),MATCH($N38,'Density timeseries'!$5:$5,0))</f>
        <v>847.60458396048443</v>
      </c>
      <c r="K38" s="121">
        <f t="shared" ref="K38:K39" si="20">10^6/J38</f>
        <v>1179.7954127707033</v>
      </c>
      <c r="L38" s="112">
        <f>INDEX('Primary energy timeseries'!$14:$63,MATCH($B38,'Primary energy timeseries'!$B$14:$B$63,0),MATCH("Default value",'Primary energy timeseries'!$13:$13,0))</f>
        <v>1.1000000000000001</v>
      </c>
      <c r="M38" s="36" t="s">
        <v>132</v>
      </c>
      <c r="N38" s="45">
        <v>2023</v>
      </c>
    </row>
    <row r="39" spans="2:14" ht="15" thickBot="1">
      <c r="B39" s="76" t="s">
        <v>61</v>
      </c>
      <c r="C39" s="122">
        <f t="shared" si="15"/>
        <v>1.0351546351611047</v>
      </c>
      <c r="D39" s="131">
        <f>INDEX('Energy content timeseries'!$13:$61,MATCH('Conversion and emission factors'!$B39,'Energy content timeseries'!$B$13:$B$61,0),MATCH('Conversion and emission factors'!$N39,'Energy content timeseries'!$13:$13,0))</f>
        <v>43.33985426492513</v>
      </c>
      <c r="E39" s="154">
        <f t="shared" si="16"/>
        <v>32.264808449179654</v>
      </c>
      <c r="F39" s="123">
        <f>INDEX('Emission factors timeseries'!$20:$69,MATCH($B39,'Emission factors timeseries'!$B$20:$B$69,0),MATCH($N39,'Emission factors timeseries'!$19:$19,0))</f>
        <v>241.17998716337212</v>
      </c>
      <c r="G39" s="124">
        <f t="shared" si="17"/>
        <v>66.994440878714471</v>
      </c>
      <c r="H39" s="125">
        <f t="shared" si="18"/>
        <v>2.9035293042436279</v>
      </c>
      <c r="I39" s="126">
        <f t="shared" si="19"/>
        <v>2.1615628021116131</v>
      </c>
      <c r="J39" s="127">
        <f>INDEX('Density timeseries'!$6:$48,MATCH($B39,'Density timeseries'!$B$6:$B$48,0),MATCH($N39,'Density timeseries'!$5:$5,0))</f>
        <v>744.46047400052066</v>
      </c>
      <c r="K39" s="128">
        <f t="shared" si="20"/>
        <v>1343.254658808522</v>
      </c>
      <c r="L39" s="139">
        <f>INDEX('Primary energy timeseries'!$14:$63,MATCH($B39,'Primary energy timeseries'!$B$14:$B$63,0),MATCH("Default value",'Primary energy timeseries'!$13:$13,0))</f>
        <v>1.1000000000000001</v>
      </c>
      <c r="M39" s="79" t="s">
        <v>133</v>
      </c>
      <c r="N39" s="64">
        <v>2023</v>
      </c>
    </row>
    <row r="40" spans="2:14" ht="15" thickBot="1">
      <c r="B40" s="7"/>
      <c r="C40" s="51"/>
      <c r="D40" s="51"/>
      <c r="E40" s="51"/>
      <c r="F40" s="51"/>
      <c r="G40" s="51"/>
      <c r="H40" s="51"/>
      <c r="I40" s="51"/>
      <c r="J40" s="51"/>
      <c r="K40" s="51"/>
      <c r="L40" s="51"/>
    </row>
    <row r="41" spans="2:14" ht="15" thickBot="1">
      <c r="B41" s="188" t="s">
        <v>62</v>
      </c>
      <c r="C41" s="196" t="s">
        <v>24</v>
      </c>
      <c r="D41" s="197"/>
      <c r="E41" s="198"/>
      <c r="F41" s="197" t="s">
        <v>25</v>
      </c>
      <c r="G41" s="197"/>
      <c r="H41" s="197"/>
      <c r="I41" s="197"/>
      <c r="J41" s="166"/>
      <c r="K41" s="78"/>
      <c r="L41" s="58" t="s">
        <v>28</v>
      </c>
      <c r="M41" s="186" t="s">
        <v>29</v>
      </c>
      <c r="N41" s="190" t="s">
        <v>30</v>
      </c>
    </row>
    <row r="42" spans="2:14" ht="15" thickBot="1">
      <c r="B42" s="189"/>
      <c r="C42" s="59" t="s">
        <v>31</v>
      </c>
      <c r="D42" s="60" t="s">
        <v>32</v>
      </c>
      <c r="E42" s="62"/>
      <c r="F42" s="61" t="s">
        <v>34</v>
      </c>
      <c r="G42" s="61" t="s">
        <v>35</v>
      </c>
      <c r="H42" s="61" t="s">
        <v>36</v>
      </c>
      <c r="I42" s="61"/>
      <c r="J42" s="72"/>
      <c r="K42" s="73"/>
      <c r="L42" s="63" t="s">
        <v>40</v>
      </c>
      <c r="M42" s="187"/>
      <c r="N42" s="191"/>
    </row>
    <row r="43" spans="2:14">
      <c r="B43" s="164" t="s">
        <v>63</v>
      </c>
      <c r="C43" s="158"/>
      <c r="D43" s="159"/>
      <c r="E43" s="70"/>
      <c r="F43" s="69"/>
      <c r="G43" s="69"/>
      <c r="H43" s="69"/>
      <c r="I43" s="69"/>
      <c r="J43" s="167"/>
      <c r="K43" s="168"/>
      <c r="L43" s="160"/>
      <c r="M43" s="165"/>
      <c r="N43" s="161"/>
    </row>
    <row r="44" spans="2:14">
      <c r="B44" s="35" t="s">
        <v>64</v>
      </c>
      <c r="C44" s="115">
        <f t="shared" ref="C44:C50" si="21">D44*1000/41868</f>
        <v>0.76645413306052435</v>
      </c>
      <c r="D44" s="129">
        <f>INDEX('Energy content timeseries'!$13:$61,MATCH('Conversion and emission factors'!$B44,'Energy content timeseries'!$B$13:$B$61,0),MATCH('Conversion and emission factors'!$N44,'Energy content timeseries'!$13:$13,0))</f>
        <v>32.089901642978035</v>
      </c>
      <c r="E44" s="82"/>
      <c r="F44" s="130">
        <f>INDEX('Emission factors timeseries'!$20:$69,MATCH($B44,'Emission factors timeseries'!$B$20:$B$69,0),MATCH($N44,'Emission factors timeseries'!$19:$19,0))</f>
        <v>344.97310295531048</v>
      </c>
      <c r="G44" s="117">
        <f t="shared" ref="G44:G50" si="22">F44/3.6</f>
        <v>95.825861932030691</v>
      </c>
      <c r="H44" s="118">
        <f t="shared" ref="H44:H50" si="23">G44*D44/1000</f>
        <v>3.075042484252458</v>
      </c>
      <c r="I44" s="162"/>
      <c r="J44" s="169"/>
      <c r="K44" s="89"/>
      <c r="L44" s="112">
        <f>INDEX('Primary energy timeseries'!$14:$63,MATCH($B44,'Primary energy timeseries'!$B$14:$B$63,0),MATCH("Default value",'Primary energy timeseries'!$13:$13,0))</f>
        <v>1.1000000000000001</v>
      </c>
      <c r="M44" s="45" t="s">
        <v>128</v>
      </c>
      <c r="N44" s="45">
        <v>2023</v>
      </c>
    </row>
    <row r="45" spans="2:14">
      <c r="B45" s="35" t="s">
        <v>65</v>
      </c>
      <c r="C45" s="104">
        <f t="shared" si="21"/>
        <v>0.66500000000000015</v>
      </c>
      <c r="D45" s="105">
        <f>INDEX('Energy content timeseries'!$13:$61,MATCH('Conversion and emission factors'!$B45,'Energy content timeseries'!$B$13:$B$61,0),MATCH('Conversion and emission factors'!$N45,'Energy content timeseries'!$13:$13,0))</f>
        <v>27.842220000000005</v>
      </c>
      <c r="E45" s="82"/>
      <c r="F45" s="142">
        <f>INDEX('Emission factors timeseries'!$20:$69,MATCH($B45,'Emission factors timeseries'!$B$20:$B$69,0),MATCH($N45,'Emission factors timeseries'!$19:$19,0))</f>
        <v>340.56</v>
      </c>
      <c r="G45" s="107">
        <f t="shared" si="22"/>
        <v>94.6</v>
      </c>
      <c r="H45" s="108">
        <f t="shared" si="23"/>
        <v>2.6338740120000002</v>
      </c>
      <c r="I45" s="162"/>
      <c r="J45" s="169"/>
      <c r="K45" s="89"/>
      <c r="L45" s="112">
        <f>INDEX('Primary energy timeseries'!$14:$63,MATCH($B45,'Primary energy timeseries'!$B$14:$B$63,0),MATCH("Default value",'Primary energy timeseries'!$13:$13,0))</f>
        <v>1.1000000000000001</v>
      </c>
      <c r="M45" s="45"/>
      <c r="N45" s="45">
        <v>2023</v>
      </c>
    </row>
    <row r="46" spans="2:14">
      <c r="B46" s="35" t="s">
        <v>66</v>
      </c>
      <c r="C46" s="104">
        <f t="shared" ref="C46:C47" si="24">D46*1000/41868</f>
        <v>0.66500000000000015</v>
      </c>
      <c r="D46" s="105">
        <f>INDEX('Energy content timeseries'!$13:$61,MATCH('Conversion and emission factors'!$B46,'Energy content timeseries'!$B$13:$B$61,0),MATCH('Conversion and emission factors'!$N46,'Energy content timeseries'!$13:$13,0))</f>
        <v>27.842220000000005</v>
      </c>
      <c r="E46" s="82"/>
      <c r="F46" s="142">
        <f>INDEX('Emission factors timeseries'!$20:$69,MATCH($B46,'Emission factors timeseries'!$B$20:$B$69,0),MATCH($N46,'Emission factors timeseries'!$19:$19,0))</f>
        <v>353.87880000000001</v>
      </c>
      <c r="G46" s="107">
        <f t="shared" si="22"/>
        <v>98.299666666666667</v>
      </c>
      <c r="H46" s="108">
        <f t="shared" ref="H46:H47" si="25">G46*D46/1000</f>
        <v>2.7368809452600003</v>
      </c>
      <c r="I46" s="162"/>
      <c r="J46" s="169"/>
      <c r="K46" s="89"/>
      <c r="L46" s="112">
        <f>INDEX('Primary energy timeseries'!$14:$63,MATCH($B46,'Primary energy timeseries'!$B$14:$B$63,0),MATCH("Default value",'Primary energy timeseries'!$13:$13,0))</f>
        <v>1.1000000000000001</v>
      </c>
      <c r="M46" s="45"/>
      <c r="N46" s="45">
        <v>2023</v>
      </c>
    </row>
    <row r="47" spans="2:14">
      <c r="B47" s="35" t="s">
        <v>67</v>
      </c>
      <c r="C47" s="104">
        <f t="shared" si="24"/>
        <v>0.47330160000000004</v>
      </c>
      <c r="D47" s="105">
        <f>INDEX('Energy content timeseries'!$13:$61,MATCH('Conversion and emission factors'!$B47,'Energy content timeseries'!$B$13:$B$61,0),MATCH('Conversion and emission factors'!$N47,'Energy content timeseries'!$13:$13,0))</f>
        <v>19.8161913888</v>
      </c>
      <c r="E47" s="82"/>
      <c r="F47" s="142">
        <f>INDEX('Emission factors timeseries'!$20:$69,MATCH($B47,'Emission factors timeseries'!$B$20:$B$69,0),MATCH($N47,'Emission factors timeseries'!$19:$19,0))</f>
        <v>363.59400000000005</v>
      </c>
      <c r="G47" s="107">
        <f t="shared" si="22"/>
        <v>100.99833333333335</v>
      </c>
      <c r="H47" s="108">
        <f t="shared" si="25"/>
        <v>2.0014023032831525</v>
      </c>
      <c r="I47" s="162"/>
      <c r="J47" s="169"/>
      <c r="K47" s="89"/>
      <c r="L47" s="112">
        <f>INDEX('Primary energy timeseries'!$14:$63,MATCH($B47,'Primary energy timeseries'!$B$14:$B$63,0),MATCH("Default value",'Primary energy timeseries'!$13:$13,0))</f>
        <v>1.1000000000000001</v>
      </c>
      <c r="M47" s="45"/>
      <c r="N47" s="45">
        <v>2023</v>
      </c>
    </row>
    <row r="48" spans="2:14">
      <c r="B48" s="35" t="s">
        <v>68</v>
      </c>
      <c r="C48" s="115">
        <f t="shared" si="21"/>
        <v>0.12961646491229131</v>
      </c>
      <c r="D48" s="129">
        <f>INDEX('Energy content timeseries'!$13:$61,MATCH('Conversion and emission factors'!$B48,'Energy content timeseries'!$B$13:$B$61,0),MATCH('Conversion and emission factors'!$N48,'Energy content timeseries'!$13:$13,0))</f>
        <v>5.426782152947812</v>
      </c>
      <c r="E48" s="82"/>
      <c r="F48" s="130">
        <f>INDEX('Emission factors timeseries'!$20:$69,MATCH($B48,'Emission factors timeseries'!$B$20:$B$69,0),MATCH($N48,'Emission factors timeseries'!$19:$19,0))</f>
        <v>475.61448632390187</v>
      </c>
      <c r="G48" s="117">
        <f t="shared" si="22"/>
        <v>132.11513508997274</v>
      </c>
      <c r="H48" s="118">
        <f t="shared" si="23"/>
        <v>0.71696005724055323</v>
      </c>
      <c r="I48" s="162"/>
      <c r="J48" s="169"/>
      <c r="K48" s="89"/>
      <c r="L48" s="112">
        <f>INDEX('Primary energy timeseries'!$14:$63,MATCH($B48,'Primary energy timeseries'!$B$14:$B$63,0),MATCH("Default value",'Primary energy timeseries'!$13:$13,0))</f>
        <v>1.1000000000000001</v>
      </c>
      <c r="M48" s="45" t="s">
        <v>128</v>
      </c>
      <c r="N48" s="45">
        <v>2023</v>
      </c>
    </row>
    <row r="49" spans="2:14">
      <c r="B49" s="36" t="s">
        <v>69</v>
      </c>
      <c r="C49" s="108">
        <f t="shared" si="21"/>
        <v>0.313</v>
      </c>
      <c r="D49" s="105">
        <f>INDEX('Energy content timeseries'!$13:$61,MATCH('Conversion and emission factors'!$B49,'Energy content timeseries'!$B$13:$B$61,0),MATCH('Conversion and emission factors'!$N49,'Energy content timeseries'!$13:$13,0))</f>
        <v>13.104684000000001</v>
      </c>
      <c r="E49" s="82"/>
      <c r="F49" s="142">
        <f>INDEX('Emission factors timeseries'!$20:$69,MATCH($B49,'Emission factors timeseries'!$B$20:$B$69,0),MATCH($N49,'Emission factors timeseries'!$19:$19,0))</f>
        <v>374.40000000000003</v>
      </c>
      <c r="G49" s="107">
        <f t="shared" si="22"/>
        <v>104</v>
      </c>
      <c r="H49" s="108">
        <f t="shared" si="23"/>
        <v>1.3628871360000001</v>
      </c>
      <c r="I49" s="162"/>
      <c r="J49" s="169"/>
      <c r="K49" s="89"/>
      <c r="L49" s="112">
        <f>INDEX('Primary energy timeseries'!$14:$63,MATCH($B49,'Primary energy timeseries'!$B$14:$B$63,0),MATCH("Default value",'Primary energy timeseries'!$13:$13,0))</f>
        <v>1.1000000000000001</v>
      </c>
      <c r="M49" s="45"/>
      <c r="N49" s="45">
        <v>2023</v>
      </c>
    </row>
    <row r="50" spans="2:14">
      <c r="B50" s="36" t="s">
        <v>70</v>
      </c>
      <c r="C50" s="108">
        <f t="shared" si="21"/>
        <v>0.443</v>
      </c>
      <c r="D50" s="105">
        <f>INDEX('Energy content timeseries'!$13:$61,MATCH('Conversion and emission factors'!$B50,'Energy content timeseries'!$B$13:$B$61,0),MATCH('Conversion and emission factors'!$N50,'Energy content timeseries'!$13:$13,0))</f>
        <v>18.547524000000003</v>
      </c>
      <c r="E50" s="82"/>
      <c r="F50" s="142">
        <f>INDEX('Emission factors timeseries'!$20:$69,MATCH($B50,'Emission factors timeseries'!$B$20:$B$69,0),MATCH($N50,'Emission factors timeseries'!$19:$19,0))</f>
        <v>355.89600000000002</v>
      </c>
      <c r="G50" s="107">
        <f t="shared" si="22"/>
        <v>98.86</v>
      </c>
      <c r="H50" s="108">
        <f t="shared" si="23"/>
        <v>1.8336082226400003</v>
      </c>
      <c r="I50" s="162"/>
      <c r="J50" s="169"/>
      <c r="K50" s="89"/>
      <c r="L50" s="112">
        <f>INDEX('Primary energy timeseries'!$14:$63,MATCH($B50,'Primary energy timeseries'!$B$14:$B$63,0),MATCH("Default value",'Primary energy timeseries'!$13:$13,0))</f>
        <v>1.1000000000000001</v>
      </c>
      <c r="M50" s="45"/>
      <c r="N50" s="45">
        <v>2023</v>
      </c>
    </row>
    <row r="51" spans="2:14">
      <c r="B51" s="36"/>
      <c r="C51" s="108"/>
      <c r="D51" s="105"/>
      <c r="E51" s="82"/>
      <c r="F51" s="142"/>
      <c r="G51" s="107"/>
      <c r="H51" s="108"/>
      <c r="I51" s="162"/>
      <c r="J51" s="169"/>
      <c r="K51" s="89"/>
      <c r="L51" s="112"/>
      <c r="M51" s="45"/>
      <c r="N51" s="45"/>
    </row>
    <row r="52" spans="2:14">
      <c r="B52" s="171" t="s">
        <v>71</v>
      </c>
      <c r="C52" s="108"/>
      <c r="D52" s="105"/>
      <c r="E52" s="82"/>
      <c r="F52" s="142"/>
      <c r="G52" s="107"/>
      <c r="H52" s="108"/>
      <c r="I52" s="162"/>
      <c r="J52" s="169"/>
      <c r="K52" s="89"/>
      <c r="L52" s="112"/>
      <c r="M52" s="45"/>
      <c r="N52" s="45"/>
    </row>
    <row r="53" spans="2:14">
      <c r="B53" s="36" t="s">
        <v>72</v>
      </c>
      <c r="C53" s="108">
        <f t="shared" ref="C53:C54" si="26">D53*1000/41868</f>
        <v>0.41272570937231301</v>
      </c>
      <c r="D53" s="105">
        <f>INDEX('Energy content timeseries'!$13:$61,MATCH('Conversion and emission factors'!$B53,'Energy content timeseries'!$B$13:$B$61,0),MATCH('Conversion and emission factors'!$N53,'Energy content timeseries'!$13:$13,0))</f>
        <v>17.28</v>
      </c>
      <c r="E53" s="82"/>
      <c r="F53" s="142" t="str">
        <f>INDEX('Emission factors timeseries'!$20:$69,MATCH($B53,'Emission factors timeseries'!$B$20:$B$69,0),MATCH($N53,'Emission factors timeseries'!$19:$19,0))</f>
        <v>-</v>
      </c>
      <c r="G53" s="107" t="s">
        <v>40</v>
      </c>
      <c r="H53" s="108" t="s">
        <v>40</v>
      </c>
      <c r="I53" s="162"/>
      <c r="J53" s="169"/>
      <c r="K53" s="89"/>
      <c r="L53" s="112">
        <f>INDEX('Primary energy timeseries'!$14:$63,MATCH($B53,'Primary energy timeseries'!$B$14:$B$63,0),MATCH("Default value",'Primary energy timeseries'!$13:$13,0))</f>
        <v>1.1000000000000001</v>
      </c>
      <c r="M53" s="45"/>
      <c r="N53" s="45">
        <v>2023</v>
      </c>
    </row>
    <row r="54" spans="2:14" ht="15" thickBot="1">
      <c r="B54" s="79" t="s">
        <v>73</v>
      </c>
      <c r="C54" s="146">
        <f t="shared" si="26"/>
        <v>0.31312697047864718</v>
      </c>
      <c r="D54" s="143">
        <f>INDEX('Energy content timeseries'!$13:$61,MATCH('Conversion and emission factors'!$B54,'Energy content timeseries'!$B$13:$B$61,0),MATCH('Conversion and emission factors'!$N54,'Energy content timeseries'!$13:$13,0))</f>
        <v>13.11</v>
      </c>
      <c r="E54" s="83"/>
      <c r="F54" s="144" t="str">
        <f>INDEX('Emission factors timeseries'!$20:$69,MATCH($B54,'Emission factors timeseries'!$B$20:$B$69,0),MATCH($N54,'Emission factors timeseries'!$19:$19,0))</f>
        <v>-</v>
      </c>
      <c r="G54" s="145" t="s">
        <v>40</v>
      </c>
      <c r="H54" s="146" t="s">
        <v>40</v>
      </c>
      <c r="I54" s="93"/>
      <c r="J54" s="170"/>
      <c r="K54" s="90"/>
      <c r="L54" s="139">
        <f>INDEX('Primary energy timeseries'!$14:$63,MATCH($B54,'Primary energy timeseries'!$B$14:$B$63,0),MATCH("Default value",'Primary energy timeseries'!$13:$13,0))</f>
        <v>1.1000000000000001</v>
      </c>
      <c r="M54" s="64" t="s">
        <v>74</v>
      </c>
      <c r="N54" s="64">
        <v>2023</v>
      </c>
    </row>
    <row r="55" spans="2:14" ht="15" thickBot="1">
      <c r="C55" s="51"/>
      <c r="D55" s="51"/>
      <c r="E55" s="51"/>
      <c r="F55" s="51"/>
      <c r="G55" s="51"/>
      <c r="H55" s="51"/>
      <c r="I55" s="51"/>
      <c r="J55" s="8"/>
      <c r="K55" s="8"/>
      <c r="L55" s="51"/>
    </row>
    <row r="56" spans="2:14" ht="15" thickBot="1">
      <c r="B56" s="188" t="s">
        <v>75</v>
      </c>
      <c r="C56" s="196" t="s">
        <v>24</v>
      </c>
      <c r="D56" s="197"/>
      <c r="E56" s="197"/>
      <c r="F56" s="196" t="s">
        <v>25</v>
      </c>
      <c r="G56" s="197"/>
      <c r="H56" s="197"/>
      <c r="I56" s="198"/>
      <c r="J56" s="77"/>
      <c r="K56" s="78"/>
      <c r="L56" s="58" t="s">
        <v>28</v>
      </c>
      <c r="M56" s="184" t="s">
        <v>29</v>
      </c>
      <c r="N56" s="190" t="s">
        <v>30</v>
      </c>
    </row>
    <row r="57" spans="2:14" ht="15" thickBot="1">
      <c r="B57" s="189"/>
      <c r="C57" s="65"/>
      <c r="D57" s="61" t="s">
        <v>76</v>
      </c>
      <c r="E57" s="61"/>
      <c r="F57" s="65" t="s">
        <v>34</v>
      </c>
      <c r="G57" s="66" t="s">
        <v>35</v>
      </c>
      <c r="H57" s="61" t="s">
        <v>77</v>
      </c>
      <c r="I57" s="62"/>
      <c r="J57" s="72"/>
      <c r="K57" s="73"/>
      <c r="L57" s="62" t="s">
        <v>40</v>
      </c>
      <c r="M57" s="185"/>
      <c r="N57" s="191"/>
    </row>
    <row r="58" spans="2:14">
      <c r="B58" s="35" t="s">
        <v>78</v>
      </c>
      <c r="C58" s="85"/>
      <c r="D58" s="129">
        <f>INDEX('Energy content timeseries'!$13:$61,MATCH('Conversion and emission factors'!$B58,'Energy content timeseries'!$B$13:$B$61,0),MATCH('Conversion and emission factors'!$N58,'Energy content timeseries'!$13:$13,0))</f>
        <v>39.548667614696434</v>
      </c>
      <c r="E58" s="84"/>
      <c r="F58" s="130">
        <f>INDEX('Emission factors timeseries'!$20:$69,MATCH($B58,'Emission factors timeseries'!$B$20:$B$69,0),MATCH($N58,'Emission factors timeseries'!$19:$19,0))</f>
        <v>183.97736960621853</v>
      </c>
      <c r="G58" s="117">
        <f t="shared" ref="G58:G59" si="27">F58/3.6</f>
        <v>51.104824890616257</v>
      </c>
      <c r="H58" s="132">
        <f>D58*G58/1000</f>
        <v>2.0211277331062476</v>
      </c>
      <c r="I58" s="82"/>
      <c r="J58" s="87"/>
      <c r="K58" s="89"/>
      <c r="L58" s="140">
        <f>INDEX('Primary energy timeseries'!$14:$63,MATCH($B58,'Primary energy timeseries'!$B$14:$B$63,0),MATCH("Default value",'Primary energy timeseries'!$13:$13,0))</f>
        <v>1.1000000000000001</v>
      </c>
      <c r="M58" s="36" t="s">
        <v>127</v>
      </c>
      <c r="N58" s="45">
        <v>2023</v>
      </c>
    </row>
    <row r="59" spans="2:14" ht="15" thickBot="1">
      <c r="B59" s="76" t="s">
        <v>79</v>
      </c>
      <c r="C59" s="86"/>
      <c r="D59" s="131">
        <f>INDEX('Energy content timeseries'!$13:$61,MATCH('Conversion and emission factors'!$B59,'Energy content timeseries'!$B$13:$B$61,0),MATCH('Conversion and emission factors'!$N59,'Energy content timeseries'!$13:$13,0))</f>
        <v>35.672898188456188</v>
      </c>
      <c r="E59" s="83"/>
      <c r="F59" s="133">
        <f>INDEX('Emission factors timeseries'!$20:$69,MATCH($B59,'Emission factors timeseries'!$B$20:$B$69,0),MATCH($N59,'Emission factors timeseries'!$19:$19,0))</f>
        <v>203.96604169203829</v>
      </c>
      <c r="G59" s="124">
        <f t="shared" si="27"/>
        <v>56.657233803343971</v>
      </c>
      <c r="H59" s="134">
        <f>D59*G59/1000</f>
        <v>2.021127733106248</v>
      </c>
      <c r="I59" s="83"/>
      <c r="J59" s="88"/>
      <c r="K59" s="90"/>
      <c r="L59" s="141">
        <f>INDEX('Primary energy timeseries'!$14:$63,MATCH($B59,'Primary energy timeseries'!$B$14:$B$63,0),MATCH("Default value",'Primary energy timeseries'!$13:$13,0))</f>
        <v>1.1000000000000001</v>
      </c>
      <c r="M59" s="79" t="s">
        <v>128</v>
      </c>
      <c r="N59" s="64">
        <v>2023</v>
      </c>
    </row>
    <row r="60" spans="2:14" ht="15" thickBot="1">
      <c r="C60" s="51"/>
      <c r="D60" s="51"/>
      <c r="E60" s="51"/>
      <c r="F60" s="51"/>
      <c r="G60" s="51"/>
      <c r="H60" s="51"/>
      <c r="I60" s="51"/>
      <c r="J60" s="8"/>
      <c r="K60" s="8"/>
      <c r="L60" s="51"/>
    </row>
    <row r="61" spans="2:14" ht="15" thickBot="1">
      <c r="B61" s="188" t="s">
        <v>80</v>
      </c>
      <c r="C61" s="71"/>
      <c r="D61" s="71"/>
      <c r="E61" s="71"/>
      <c r="F61" s="196" t="s">
        <v>25</v>
      </c>
      <c r="G61" s="197"/>
      <c r="H61" s="197"/>
      <c r="I61" s="198"/>
      <c r="J61" s="77"/>
      <c r="K61" s="77"/>
      <c r="L61" s="58" t="s">
        <v>28</v>
      </c>
      <c r="M61" s="192" t="s">
        <v>29</v>
      </c>
      <c r="N61" s="194" t="s">
        <v>30</v>
      </c>
    </row>
    <row r="62" spans="2:14" ht="15" thickBot="1">
      <c r="B62" s="189"/>
      <c r="C62" s="61"/>
      <c r="D62" s="61"/>
      <c r="E62" s="61"/>
      <c r="F62" s="67" t="s">
        <v>34</v>
      </c>
      <c r="G62" s="68" t="s">
        <v>35</v>
      </c>
      <c r="H62" s="69"/>
      <c r="I62" s="70"/>
      <c r="J62" s="72"/>
      <c r="K62" s="73"/>
      <c r="L62" s="63" t="s">
        <v>40</v>
      </c>
      <c r="M62" s="193"/>
      <c r="N62" s="195"/>
    </row>
    <row r="63" spans="2:14" ht="131" thickBot="1">
      <c r="B63" s="80" t="s">
        <v>81</v>
      </c>
      <c r="C63" s="91"/>
      <c r="D63" s="92"/>
      <c r="E63" s="92"/>
      <c r="F63" s="135">
        <f>INDEX('Emission factors timeseries'!$20:$69,MATCH($B63,'Emission factors timeseries'!$B$20:$B$69,0),MATCH($N63,'Emission factors timeseries'!$19:$19,0))</f>
        <v>254.75457870819272</v>
      </c>
      <c r="G63" s="136">
        <f t="shared" ref="G63:G64" si="28">F63/3.6</f>
        <v>70.765160752275762</v>
      </c>
      <c r="H63" s="95"/>
      <c r="I63" s="96"/>
      <c r="J63" s="94"/>
      <c r="K63" s="94"/>
      <c r="L63" s="137">
        <f>INDEX('Primary energy timeseries'!$14:$63,MATCH($B63,'Primary energy timeseries'!$B$14:$B$63,0),MATCH($N63,'Primary energy timeseries'!$56:$56,0))</f>
        <v>1.7765760608469203</v>
      </c>
      <c r="M63" s="101" t="s">
        <v>120</v>
      </c>
      <c r="N63" s="81">
        <v>2023</v>
      </c>
    </row>
    <row r="64" spans="2:14" ht="87.5" thickBot="1">
      <c r="B64" s="79" t="s">
        <v>82</v>
      </c>
      <c r="C64" s="93"/>
      <c r="D64" s="93"/>
      <c r="E64" s="93"/>
      <c r="F64" s="123">
        <f>INDEX('Emission factors timeseries'!$20:$69,MATCH($B64,'Emission factors timeseries'!$B$20:$B$69,0),MATCH($N64,'Emission factors timeseries'!$19:$19,0))</f>
        <v>229.85249570861879</v>
      </c>
      <c r="G64" s="124">
        <f t="shared" si="28"/>
        <v>63.847915474616329</v>
      </c>
      <c r="H64" s="93"/>
      <c r="I64" s="83"/>
      <c r="J64" s="88"/>
      <c r="K64" s="88"/>
      <c r="L64" s="173">
        <f>INDEX('Primary energy timeseries'!$14:$63,MATCH($B64,'Primary energy timeseries'!$B$14:$B$63,0),MATCH($N64,'Primary energy timeseries'!$56:$56,0))</f>
        <v>1.6157324031043172</v>
      </c>
      <c r="M64" s="102" t="s">
        <v>121</v>
      </c>
      <c r="N64" s="64">
        <v>2023</v>
      </c>
    </row>
    <row r="69" spans="4:4">
      <c r="D69" s="97"/>
    </row>
  </sheetData>
  <mergeCells count="19">
    <mergeCell ref="B41:B42"/>
    <mergeCell ref="B56:B57"/>
    <mergeCell ref="B61:B62"/>
    <mergeCell ref="N41:N42"/>
    <mergeCell ref="M41:M42"/>
    <mergeCell ref="M56:M57"/>
    <mergeCell ref="N56:N57"/>
    <mergeCell ref="M61:M62"/>
    <mergeCell ref="N61:N62"/>
    <mergeCell ref="C41:E41"/>
    <mergeCell ref="F41:I41"/>
    <mergeCell ref="C56:E56"/>
    <mergeCell ref="F56:I56"/>
    <mergeCell ref="F61:I61"/>
    <mergeCell ref="B18:B19"/>
    <mergeCell ref="C18:E18"/>
    <mergeCell ref="F18:I18"/>
    <mergeCell ref="M18:M19"/>
    <mergeCell ref="N18:N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2562F-8DCF-4CC3-BDE6-5FDB8AC439FE}">
  <dimension ref="B2:AA53"/>
  <sheetViews>
    <sheetView showGridLines="0" workbookViewId="0"/>
  </sheetViews>
  <sheetFormatPr defaultColWidth="9.1796875" defaultRowHeight="14.5"/>
  <cols>
    <col min="2" max="2" width="35.7265625" customWidth="1"/>
    <col min="3" max="3" width="10.1796875" customWidth="1"/>
    <col min="4" max="4" width="37.81640625" customWidth="1"/>
    <col min="5" max="5" width="7.81640625" bestFit="1" customWidth="1"/>
    <col min="6" max="27" width="7.26953125" customWidth="1"/>
  </cols>
  <sheetData>
    <row r="2" spans="2:27" ht="17.5" thickBot="1">
      <c r="B2" s="10" t="s">
        <v>83</v>
      </c>
      <c r="C2" s="10"/>
      <c r="D2" s="10"/>
      <c r="E2" s="10"/>
      <c r="F2" s="10"/>
      <c r="G2" s="10"/>
      <c r="H2" s="10"/>
      <c r="I2" s="10"/>
      <c r="J2" s="10"/>
      <c r="K2" s="10"/>
      <c r="L2" s="10"/>
      <c r="M2" s="10"/>
      <c r="N2" s="10"/>
      <c r="O2" s="10"/>
      <c r="P2" s="10"/>
      <c r="Q2" s="10"/>
      <c r="R2" s="10"/>
      <c r="S2" s="10"/>
      <c r="T2" s="10"/>
      <c r="U2" s="10"/>
      <c r="V2" s="10"/>
      <c r="W2" s="10"/>
      <c r="X2" s="10"/>
      <c r="Y2" s="10"/>
      <c r="Z2" s="10"/>
      <c r="AA2" s="10"/>
    </row>
    <row r="3" spans="2:27" ht="15" thickTop="1">
      <c r="B3" s="11" t="s">
        <v>16</v>
      </c>
      <c r="C3" s="11"/>
      <c r="D3" s="9"/>
      <c r="E3" s="9"/>
      <c r="F3" s="9"/>
      <c r="G3" s="9"/>
      <c r="H3" s="9"/>
      <c r="I3" s="9"/>
      <c r="J3" s="9"/>
      <c r="K3" s="9"/>
      <c r="L3" s="9"/>
      <c r="M3" s="9"/>
      <c r="N3" s="9"/>
      <c r="O3" s="9"/>
      <c r="P3" s="9"/>
      <c r="Q3" s="9"/>
      <c r="R3" s="9"/>
      <c r="S3" s="9"/>
      <c r="T3" s="9"/>
      <c r="U3" s="9"/>
      <c r="V3" s="9"/>
      <c r="W3" s="9"/>
      <c r="X3" s="9"/>
      <c r="Y3" s="9"/>
      <c r="Z3" s="9"/>
      <c r="AA3" s="9"/>
    </row>
    <row r="5" spans="2:27" ht="15" thickBot="1">
      <c r="B5" s="12" t="s">
        <v>17</v>
      </c>
      <c r="C5" s="8"/>
      <c r="D5" s="8"/>
      <c r="E5" s="8"/>
      <c r="F5" s="8"/>
      <c r="G5" s="8"/>
      <c r="H5" s="8"/>
      <c r="I5" s="8"/>
      <c r="J5" s="8"/>
      <c r="K5" s="8"/>
      <c r="L5" s="8"/>
    </row>
    <row r="6" spans="2:27">
      <c r="B6" s="100" t="s">
        <v>84</v>
      </c>
    </row>
    <row r="7" spans="2:27">
      <c r="B7" s="100" t="s">
        <v>85</v>
      </c>
    </row>
    <row r="8" spans="2:27">
      <c r="B8" s="100" t="s">
        <v>86</v>
      </c>
    </row>
    <row r="9" spans="2:27">
      <c r="B9" s="100" t="s">
        <v>87</v>
      </c>
    </row>
    <row r="10" spans="2:27">
      <c r="B10" s="100" t="s">
        <v>88</v>
      </c>
    </row>
    <row r="11" spans="2:27">
      <c r="B11" s="100" t="s">
        <v>89</v>
      </c>
    </row>
    <row r="13" spans="2:27" ht="15" thickBot="1">
      <c r="B13" s="12" t="str">
        <f>'Conversion and emission factors'!B18</f>
        <v>Liquid</v>
      </c>
      <c r="C13" s="12" t="s">
        <v>90</v>
      </c>
      <c r="D13" s="12" t="s">
        <v>29</v>
      </c>
      <c r="E13" s="12">
        <v>2001</v>
      </c>
      <c r="F13" s="12">
        <f>E13+1</f>
        <v>2002</v>
      </c>
      <c r="G13" s="12">
        <f t="shared" ref="G13:AA13" si="0">F13+1</f>
        <v>2003</v>
      </c>
      <c r="H13" s="12">
        <f t="shared" si="0"/>
        <v>2004</v>
      </c>
      <c r="I13" s="12">
        <f t="shared" si="0"/>
        <v>2005</v>
      </c>
      <c r="J13" s="12">
        <f t="shared" si="0"/>
        <v>2006</v>
      </c>
      <c r="K13" s="12">
        <f t="shared" si="0"/>
        <v>2007</v>
      </c>
      <c r="L13" s="12">
        <f t="shared" si="0"/>
        <v>2008</v>
      </c>
      <c r="M13" s="12">
        <f t="shared" si="0"/>
        <v>2009</v>
      </c>
      <c r="N13" s="12">
        <f t="shared" si="0"/>
        <v>2010</v>
      </c>
      <c r="O13" s="12">
        <f t="shared" si="0"/>
        <v>2011</v>
      </c>
      <c r="P13" s="12">
        <f t="shared" si="0"/>
        <v>2012</v>
      </c>
      <c r="Q13" s="12">
        <f t="shared" si="0"/>
        <v>2013</v>
      </c>
      <c r="R13" s="12">
        <f t="shared" si="0"/>
        <v>2014</v>
      </c>
      <c r="S13" s="12">
        <f t="shared" si="0"/>
        <v>2015</v>
      </c>
      <c r="T13" s="12">
        <f t="shared" si="0"/>
        <v>2016</v>
      </c>
      <c r="U13" s="12">
        <f t="shared" si="0"/>
        <v>2017</v>
      </c>
      <c r="V13" s="12">
        <f t="shared" si="0"/>
        <v>2018</v>
      </c>
      <c r="W13" s="12">
        <f t="shared" si="0"/>
        <v>2019</v>
      </c>
      <c r="X13" s="12">
        <f t="shared" si="0"/>
        <v>2020</v>
      </c>
      <c r="Y13" s="12">
        <f t="shared" si="0"/>
        <v>2021</v>
      </c>
      <c r="Z13" s="12">
        <f t="shared" si="0"/>
        <v>2022</v>
      </c>
      <c r="AA13" s="12">
        <f t="shared" si="0"/>
        <v>2023</v>
      </c>
    </row>
    <row r="14" spans="2:27">
      <c r="B14" s="42" t="s">
        <v>41</v>
      </c>
    </row>
    <row r="15" spans="2:27">
      <c r="B15" s="7" t="s">
        <v>42</v>
      </c>
      <c r="C15" s="7" t="s">
        <v>32</v>
      </c>
      <c r="E15" s="32">
        <v>42.814216799999997</v>
      </c>
      <c r="F15" s="32">
        <v>42.814216799999997</v>
      </c>
      <c r="G15" s="32">
        <v>42.814216799999997</v>
      </c>
      <c r="H15" s="32">
        <v>42.814216799999997</v>
      </c>
      <c r="I15" s="32">
        <v>42.814216799999997</v>
      </c>
      <c r="J15" s="32">
        <v>42.814216799999997</v>
      </c>
      <c r="K15" s="32">
        <v>42.814216799999997</v>
      </c>
      <c r="L15" s="32">
        <v>42.814216799999997</v>
      </c>
      <c r="M15" s="32">
        <v>42.814216799999997</v>
      </c>
      <c r="N15" s="32">
        <v>42.814216799999997</v>
      </c>
      <c r="O15" s="32">
        <v>42.814216799999997</v>
      </c>
      <c r="P15" s="32">
        <v>42.814216799999997</v>
      </c>
      <c r="Q15" s="32">
        <v>42.814216799999997</v>
      </c>
      <c r="R15" s="32">
        <v>42.814216799999997</v>
      </c>
      <c r="S15" s="32">
        <v>42.814216799999997</v>
      </c>
      <c r="T15" s="32">
        <v>42.814216799999997</v>
      </c>
      <c r="U15" s="32">
        <v>42.814216799999997</v>
      </c>
      <c r="V15" s="32">
        <v>42.814216799999997</v>
      </c>
      <c r="W15" s="32">
        <v>42.814216799999997</v>
      </c>
      <c r="X15" s="32">
        <v>42.814216799999997</v>
      </c>
      <c r="Y15" s="32">
        <v>42.814216799999997</v>
      </c>
      <c r="Z15" s="32">
        <v>42.814216799999997</v>
      </c>
      <c r="AA15" s="32">
        <v>42.814216799999997</v>
      </c>
    </row>
    <row r="16" spans="2:27">
      <c r="B16" s="7" t="s">
        <v>43</v>
      </c>
      <c r="C16" s="7" t="s">
        <v>32</v>
      </c>
      <c r="E16" s="32">
        <v>44.589419999999997</v>
      </c>
      <c r="F16" s="32">
        <v>44.589419999999997</v>
      </c>
      <c r="G16" s="32">
        <v>44.589419999999997</v>
      </c>
      <c r="H16" s="32">
        <v>44.589419999999997</v>
      </c>
      <c r="I16" s="32">
        <v>44.589419999999997</v>
      </c>
      <c r="J16" s="32">
        <v>44.589419999999997</v>
      </c>
      <c r="K16" s="32">
        <v>44.589419999999997</v>
      </c>
      <c r="L16" s="32">
        <v>44.589419999999997</v>
      </c>
      <c r="M16" s="32">
        <v>44.589419999999997</v>
      </c>
      <c r="N16" s="32">
        <v>44.589419999999997</v>
      </c>
      <c r="O16" s="32">
        <v>44.589419999999997</v>
      </c>
      <c r="P16" s="32">
        <v>44.589419999999997</v>
      </c>
      <c r="Q16" s="32">
        <v>44.589419999999997</v>
      </c>
      <c r="R16" s="32">
        <v>44.589419999999997</v>
      </c>
      <c r="S16" s="32">
        <v>44.589419999999997</v>
      </c>
      <c r="T16" s="32">
        <v>44.589419999999997</v>
      </c>
      <c r="U16" s="32">
        <v>44.589419999999997</v>
      </c>
      <c r="V16" s="32">
        <v>44.589419999999997</v>
      </c>
      <c r="W16" s="32">
        <v>44.589419999999997</v>
      </c>
      <c r="X16" s="32">
        <v>44.589419999999997</v>
      </c>
      <c r="Y16" s="32">
        <v>44.589419999999997</v>
      </c>
      <c r="Z16" s="32">
        <v>44.589419999999997</v>
      </c>
      <c r="AA16" s="32">
        <v>44.589419999999997</v>
      </c>
    </row>
    <row r="17" spans="2:27">
      <c r="B17" s="7" t="s">
        <v>44</v>
      </c>
      <c r="C17" s="7" t="s">
        <v>32</v>
      </c>
      <c r="E17" s="32">
        <v>44.195860800000005</v>
      </c>
      <c r="F17" s="32">
        <v>44.195860800000005</v>
      </c>
      <c r="G17" s="32">
        <v>44.195860800000005</v>
      </c>
      <c r="H17" s="32">
        <v>44.195860800000005</v>
      </c>
      <c r="I17" s="32">
        <v>44.195860800000005</v>
      </c>
      <c r="J17" s="32">
        <v>44.195860800000005</v>
      </c>
      <c r="K17" s="32">
        <v>44.195860800000005</v>
      </c>
      <c r="L17" s="32">
        <v>44.195860800000005</v>
      </c>
      <c r="M17" s="32">
        <v>44.195860800000005</v>
      </c>
      <c r="N17" s="32">
        <v>44.195860800000005</v>
      </c>
      <c r="O17" s="32">
        <v>44.195860800000005</v>
      </c>
      <c r="P17" s="32">
        <v>44.195860800000005</v>
      </c>
      <c r="Q17" s="32">
        <v>44.195860800000005</v>
      </c>
      <c r="R17" s="32">
        <v>44.195860800000005</v>
      </c>
      <c r="S17" s="32">
        <v>44.195860800000005</v>
      </c>
      <c r="T17" s="32">
        <v>44.195860800000005</v>
      </c>
      <c r="U17" s="32">
        <v>44.195860800000005</v>
      </c>
      <c r="V17" s="32">
        <v>44.195860800000005</v>
      </c>
      <c r="W17" s="32">
        <v>44.195860800000005</v>
      </c>
      <c r="X17" s="32">
        <v>44.195860800000005</v>
      </c>
      <c r="Y17" s="32">
        <v>44.195860800000005</v>
      </c>
      <c r="Z17" s="32">
        <v>44.195860800000005</v>
      </c>
      <c r="AA17" s="32">
        <v>44.195860800000005</v>
      </c>
    </row>
    <row r="18" spans="2:27">
      <c r="B18" t="s">
        <v>45</v>
      </c>
      <c r="C18" s="7" t="s">
        <v>32</v>
      </c>
      <c r="E18" s="32">
        <v>44.099564399999998</v>
      </c>
      <c r="F18" s="32">
        <v>44.099564399999998</v>
      </c>
      <c r="G18" s="32">
        <v>44.099564399999998</v>
      </c>
      <c r="H18" s="32">
        <v>44.099564399999998</v>
      </c>
      <c r="I18" s="32">
        <v>44.099564399999998</v>
      </c>
      <c r="J18" s="32">
        <v>44.099564399999998</v>
      </c>
      <c r="K18" s="32">
        <v>44.099564399999998</v>
      </c>
      <c r="L18" s="32">
        <v>44.099564399999998</v>
      </c>
      <c r="M18" s="32">
        <v>44.099564399999998</v>
      </c>
      <c r="N18" s="32">
        <v>44.099564399999998</v>
      </c>
      <c r="O18" s="32">
        <v>44.099564399999998</v>
      </c>
      <c r="P18" s="32">
        <v>44.099564399999998</v>
      </c>
      <c r="Q18" s="32">
        <v>44.099564399999998</v>
      </c>
      <c r="R18" s="32">
        <v>44.099564399999998</v>
      </c>
      <c r="S18" s="32">
        <v>44.099564399999998</v>
      </c>
      <c r="T18" s="32">
        <v>44.099564399999998</v>
      </c>
      <c r="U18" s="32">
        <v>44.099564399999998</v>
      </c>
      <c r="V18" s="32">
        <v>44.099564399999998</v>
      </c>
      <c r="W18" s="32">
        <v>44.099564399999998</v>
      </c>
      <c r="X18" s="32">
        <v>44.099564399999998</v>
      </c>
      <c r="Y18" s="32">
        <v>44.099564399999998</v>
      </c>
      <c r="Z18" s="32">
        <v>44.099564399999998</v>
      </c>
      <c r="AA18" s="32">
        <v>44.099564399999998</v>
      </c>
    </row>
    <row r="19" spans="2:27">
      <c r="B19" s="7" t="s">
        <v>46</v>
      </c>
      <c r="C19" s="7" t="s">
        <v>32</v>
      </c>
      <c r="E19" s="32">
        <v>43.308259200000002</v>
      </c>
      <c r="F19" s="32">
        <v>43.308259200000002</v>
      </c>
      <c r="G19" s="32">
        <v>43.308259200000002</v>
      </c>
      <c r="H19" s="32">
        <v>43.308259200000002</v>
      </c>
      <c r="I19" s="32">
        <v>43.308259200000002</v>
      </c>
      <c r="J19" s="32">
        <v>43.308259200000002</v>
      </c>
      <c r="K19" s="32">
        <v>43.308259200000002</v>
      </c>
      <c r="L19" s="32">
        <v>43.308259200000002</v>
      </c>
      <c r="M19" s="32">
        <v>43.308259200000002</v>
      </c>
      <c r="N19" s="32">
        <v>43.308259200000002</v>
      </c>
      <c r="O19" s="32">
        <v>43.308259200000002</v>
      </c>
      <c r="P19" s="32">
        <v>43.308259200000002</v>
      </c>
      <c r="Q19" s="32">
        <v>43.308259200000002</v>
      </c>
      <c r="R19" s="32">
        <v>43.308259200000002</v>
      </c>
      <c r="S19" s="32">
        <v>43.308259200000002</v>
      </c>
      <c r="T19" s="32">
        <v>43.308259200000002</v>
      </c>
      <c r="U19" s="32">
        <v>43.308259200000002</v>
      </c>
      <c r="V19" s="32">
        <v>43.308259200000002</v>
      </c>
      <c r="W19" s="32">
        <v>43.308259200000002</v>
      </c>
      <c r="X19" s="32">
        <v>43.308259200000002</v>
      </c>
      <c r="Y19" s="32">
        <v>43.308259200000002</v>
      </c>
      <c r="Z19" s="32">
        <v>43.308259200000002</v>
      </c>
      <c r="AA19" s="32">
        <v>43.308259200000002</v>
      </c>
    </row>
    <row r="20" spans="2:27">
      <c r="B20" t="s">
        <v>47</v>
      </c>
      <c r="C20" s="7" t="s">
        <v>32</v>
      </c>
      <c r="E20" s="32">
        <v>41.235793200000003</v>
      </c>
      <c r="F20" s="32">
        <v>41.235793200000003</v>
      </c>
      <c r="G20" s="32">
        <v>41.235793200000003</v>
      </c>
      <c r="H20" s="32">
        <v>41.235793200000003</v>
      </c>
      <c r="I20" s="32">
        <v>41.235793200000003</v>
      </c>
      <c r="J20" s="32">
        <v>41.235793200000003</v>
      </c>
      <c r="K20" s="32">
        <v>41.235793200000003</v>
      </c>
      <c r="L20" s="32">
        <v>41.235793200000003</v>
      </c>
      <c r="M20" s="32">
        <v>41.235793200000003</v>
      </c>
      <c r="N20" s="32">
        <v>41.235793200000003</v>
      </c>
      <c r="O20" s="32">
        <v>41.235793200000003</v>
      </c>
      <c r="P20" s="32">
        <v>41.235793200000003</v>
      </c>
      <c r="Q20" s="32">
        <v>41.235793200000003</v>
      </c>
      <c r="R20" s="32">
        <v>41.235793200000003</v>
      </c>
      <c r="S20" s="32">
        <v>41.235793200000003</v>
      </c>
      <c r="T20" s="32">
        <v>41.235793200000003</v>
      </c>
      <c r="U20" s="32">
        <v>41.235793200000003</v>
      </c>
      <c r="V20" s="32">
        <v>41.235793200000003</v>
      </c>
      <c r="W20" s="32">
        <v>41.235793200000003</v>
      </c>
      <c r="X20" s="32">
        <v>41.235793200000003</v>
      </c>
      <c r="Y20" s="32">
        <v>41.235793200000003</v>
      </c>
      <c r="Z20" s="32">
        <v>41.235793200000003</v>
      </c>
      <c r="AA20" s="32">
        <v>41.235793200000003</v>
      </c>
    </row>
    <row r="21" spans="2:27">
      <c r="B21" t="s">
        <v>48</v>
      </c>
      <c r="C21" s="7" t="s">
        <v>32</v>
      </c>
      <c r="D21" t="s">
        <v>49</v>
      </c>
      <c r="E21" s="32">
        <v>47.155928400000008</v>
      </c>
      <c r="F21" s="32">
        <v>47.155928400000008</v>
      </c>
      <c r="G21" s="32">
        <v>47.155928400000008</v>
      </c>
      <c r="H21" s="32">
        <v>47.155928400000008</v>
      </c>
      <c r="I21" s="32">
        <v>47.155928400000008</v>
      </c>
      <c r="J21" s="32">
        <v>47.155928400000008</v>
      </c>
      <c r="K21" s="32">
        <v>47.155928400000008</v>
      </c>
      <c r="L21" s="32">
        <v>47.155928400000008</v>
      </c>
      <c r="M21" s="32">
        <v>47.155928400000008</v>
      </c>
      <c r="N21" s="32">
        <v>47.155928400000008</v>
      </c>
      <c r="O21" s="32">
        <v>47.155928400000008</v>
      </c>
      <c r="P21" s="32">
        <v>47.155928400000008</v>
      </c>
      <c r="Q21" s="32">
        <v>47.155928400000008</v>
      </c>
      <c r="R21" s="32">
        <v>47.155928400000008</v>
      </c>
      <c r="S21" s="32">
        <v>47.155928400000008</v>
      </c>
      <c r="T21" s="32">
        <v>47.155928400000008</v>
      </c>
      <c r="U21" s="32">
        <v>47.155928400000008</v>
      </c>
      <c r="V21" s="32">
        <v>47.155928400000008</v>
      </c>
      <c r="W21" s="32">
        <v>47.155928400000008</v>
      </c>
      <c r="X21" s="32">
        <v>47.155928400000008</v>
      </c>
      <c r="Y21" s="32">
        <v>47.155928400000008</v>
      </c>
      <c r="Z21" s="32">
        <v>47.155928400000008</v>
      </c>
      <c r="AA21" s="32">
        <v>47.155928400000008</v>
      </c>
    </row>
    <row r="22" spans="2:27">
      <c r="E22" s="25"/>
      <c r="F22" s="25"/>
      <c r="G22" s="25"/>
      <c r="H22" s="25"/>
      <c r="I22" s="25"/>
      <c r="J22" s="25"/>
      <c r="K22" s="25"/>
      <c r="L22" s="25"/>
      <c r="M22" s="25"/>
      <c r="N22" s="25"/>
      <c r="O22" s="25"/>
      <c r="P22" s="25"/>
    </row>
    <row r="23" spans="2:27">
      <c r="B23" s="42" t="s">
        <v>50</v>
      </c>
      <c r="E23" s="25"/>
      <c r="F23" s="25"/>
      <c r="G23" s="25"/>
      <c r="H23" s="25"/>
      <c r="I23" s="25"/>
      <c r="J23" s="25"/>
      <c r="K23" s="25"/>
      <c r="L23" s="25"/>
      <c r="M23" s="25"/>
      <c r="N23" s="25"/>
      <c r="O23" s="25"/>
      <c r="P23" s="25"/>
    </row>
    <row r="24" spans="2:27">
      <c r="B24" t="s">
        <v>51</v>
      </c>
      <c r="C24" t="s">
        <v>32</v>
      </c>
      <c r="E24" s="32">
        <v>26.494907759999997</v>
      </c>
      <c r="F24" s="32">
        <v>26.494907759999997</v>
      </c>
      <c r="G24" s="32">
        <v>26.494907759999997</v>
      </c>
      <c r="H24" s="32">
        <v>26.494907759999997</v>
      </c>
      <c r="I24" s="32">
        <v>26.494907759999997</v>
      </c>
      <c r="J24" s="32">
        <v>26.494907759999997</v>
      </c>
      <c r="K24" s="32">
        <v>26.494907759999997</v>
      </c>
      <c r="L24" s="32">
        <v>26.494907759999997</v>
      </c>
      <c r="M24" s="32">
        <v>26.494907759999997</v>
      </c>
      <c r="N24" s="32">
        <v>26.494907759999997</v>
      </c>
      <c r="O24" s="32">
        <v>26.494907759999997</v>
      </c>
      <c r="P24" s="32">
        <v>26.494907759999997</v>
      </c>
      <c r="Q24" s="32">
        <v>26.494907759999997</v>
      </c>
      <c r="R24" s="32">
        <v>26.494907759999997</v>
      </c>
      <c r="S24" s="32">
        <v>26.494907759999997</v>
      </c>
      <c r="T24" s="32">
        <v>26.494907759999997</v>
      </c>
      <c r="U24" s="32">
        <v>26.494907759999997</v>
      </c>
      <c r="V24" s="32">
        <v>26.494907759999997</v>
      </c>
      <c r="W24" s="32">
        <v>26.494907759999997</v>
      </c>
      <c r="X24" s="32">
        <v>26.494907759999997</v>
      </c>
      <c r="Y24" s="32">
        <v>26.494907759999997</v>
      </c>
      <c r="Z24" s="32">
        <v>26.494907759999997</v>
      </c>
      <c r="AA24" s="32">
        <v>26.494907759999997</v>
      </c>
    </row>
    <row r="25" spans="2:27">
      <c r="B25" t="s">
        <v>52</v>
      </c>
      <c r="C25" t="s">
        <v>32</v>
      </c>
      <c r="D25" t="s">
        <v>53</v>
      </c>
      <c r="E25" s="32">
        <v>37.265564945454543</v>
      </c>
      <c r="F25" s="32">
        <v>37.265564945454543</v>
      </c>
      <c r="G25" s="32">
        <v>37.265564945454543</v>
      </c>
      <c r="H25" s="32">
        <v>37.265564945454543</v>
      </c>
      <c r="I25" s="32">
        <v>37.265564945454543</v>
      </c>
      <c r="J25" s="32">
        <v>37.265564945454543</v>
      </c>
      <c r="K25" s="32">
        <v>37.265564945454543</v>
      </c>
      <c r="L25" s="32">
        <v>37.265564945454543</v>
      </c>
      <c r="M25" s="32">
        <v>37.265564945454543</v>
      </c>
      <c r="N25" s="32">
        <v>37.265564945454543</v>
      </c>
      <c r="O25" s="32">
        <v>37.265564945454543</v>
      </c>
      <c r="P25" s="32">
        <v>37.265564945454543</v>
      </c>
      <c r="Q25" s="32">
        <v>37.265564945454543</v>
      </c>
      <c r="R25" s="32">
        <v>37.265564945454543</v>
      </c>
      <c r="S25" s="32">
        <v>37.265564945454543</v>
      </c>
      <c r="T25" s="32">
        <v>37.265564945454543</v>
      </c>
      <c r="U25" s="32">
        <v>37.265564945454543</v>
      </c>
      <c r="V25" s="32">
        <v>37.265564945454543</v>
      </c>
      <c r="W25" s="32">
        <v>37.265564945454543</v>
      </c>
      <c r="X25" s="32">
        <v>37.265564945454543</v>
      </c>
      <c r="Y25" s="32">
        <v>37.265564945454543</v>
      </c>
      <c r="Z25" s="32">
        <v>37.265564945454543</v>
      </c>
      <c r="AA25" s="32">
        <v>37.265564945454543</v>
      </c>
    </row>
    <row r="26" spans="2:27">
      <c r="B26" t="s">
        <v>54</v>
      </c>
      <c r="C26" t="s">
        <v>32</v>
      </c>
      <c r="D26" t="s">
        <v>55</v>
      </c>
      <c r="E26" s="27">
        <v>44</v>
      </c>
      <c r="F26" s="27">
        <v>44</v>
      </c>
      <c r="G26" s="27">
        <v>44</v>
      </c>
      <c r="H26" s="27">
        <v>44</v>
      </c>
      <c r="I26" s="27">
        <v>44</v>
      </c>
      <c r="J26" s="27">
        <v>44</v>
      </c>
      <c r="K26" s="27">
        <v>44</v>
      </c>
      <c r="L26" s="27">
        <v>44</v>
      </c>
      <c r="M26" s="27">
        <v>44</v>
      </c>
      <c r="N26" s="27">
        <v>44</v>
      </c>
      <c r="O26" s="27">
        <v>44</v>
      </c>
      <c r="P26" s="27">
        <v>44</v>
      </c>
      <c r="Q26" s="27">
        <v>44</v>
      </c>
      <c r="R26" s="27">
        <v>44</v>
      </c>
      <c r="S26" s="27">
        <v>44</v>
      </c>
      <c r="T26" s="27">
        <v>44</v>
      </c>
      <c r="U26" s="27">
        <v>44</v>
      </c>
      <c r="V26" s="27">
        <v>44</v>
      </c>
      <c r="W26" s="27">
        <v>44</v>
      </c>
      <c r="X26" s="27">
        <v>44</v>
      </c>
      <c r="Y26" s="27">
        <v>44</v>
      </c>
      <c r="Z26" s="27">
        <v>44</v>
      </c>
      <c r="AA26" s="27">
        <v>44</v>
      </c>
    </row>
    <row r="27" spans="2:27">
      <c r="B27" t="s">
        <v>56</v>
      </c>
      <c r="C27" t="s">
        <v>32</v>
      </c>
      <c r="D27" t="s">
        <v>57</v>
      </c>
      <c r="E27" s="27">
        <v>43</v>
      </c>
      <c r="F27" s="27">
        <v>43</v>
      </c>
      <c r="G27" s="27">
        <v>43</v>
      </c>
      <c r="H27" s="27">
        <v>43</v>
      </c>
      <c r="I27" s="27">
        <v>43</v>
      </c>
      <c r="J27" s="27">
        <v>43</v>
      </c>
      <c r="K27" s="27">
        <v>43</v>
      </c>
      <c r="L27" s="27">
        <v>43</v>
      </c>
      <c r="M27" s="27">
        <v>43</v>
      </c>
      <c r="N27" s="27">
        <v>43</v>
      </c>
      <c r="O27" s="27">
        <v>43</v>
      </c>
      <c r="P27" s="27">
        <v>43</v>
      </c>
      <c r="Q27" s="27">
        <v>43</v>
      </c>
      <c r="R27" s="27">
        <v>43</v>
      </c>
      <c r="S27" s="27">
        <v>43</v>
      </c>
      <c r="T27" s="27">
        <v>43</v>
      </c>
      <c r="U27" s="27">
        <v>43</v>
      </c>
      <c r="V27" s="27">
        <v>43</v>
      </c>
      <c r="W27" s="27">
        <v>43</v>
      </c>
      <c r="X27" s="27">
        <v>43</v>
      </c>
      <c r="Y27" s="27">
        <v>43</v>
      </c>
      <c r="Z27" s="27">
        <v>43</v>
      </c>
      <c r="AA27" s="27">
        <v>43</v>
      </c>
    </row>
    <row r="28" spans="2:27">
      <c r="B28" t="s">
        <v>58</v>
      </c>
      <c r="C28" t="s">
        <v>32</v>
      </c>
      <c r="E28" s="27">
        <v>46</v>
      </c>
      <c r="F28" s="27">
        <v>46</v>
      </c>
      <c r="G28" s="27">
        <v>46</v>
      </c>
      <c r="H28" s="27">
        <v>46</v>
      </c>
      <c r="I28" s="27">
        <v>46</v>
      </c>
      <c r="J28" s="27">
        <v>46</v>
      </c>
      <c r="K28" s="27">
        <v>46</v>
      </c>
      <c r="L28" s="27">
        <v>46</v>
      </c>
      <c r="M28" s="27">
        <v>46</v>
      </c>
      <c r="N28" s="27">
        <v>46</v>
      </c>
      <c r="O28" s="27">
        <v>46</v>
      </c>
      <c r="P28" s="27">
        <v>46</v>
      </c>
      <c r="Q28" s="27">
        <v>46</v>
      </c>
      <c r="R28" s="27">
        <v>46</v>
      </c>
      <c r="S28" s="27">
        <v>46</v>
      </c>
      <c r="T28" s="27">
        <v>46</v>
      </c>
      <c r="U28" s="27">
        <v>46</v>
      </c>
      <c r="V28" s="27">
        <v>46</v>
      </c>
      <c r="W28" s="27">
        <v>46</v>
      </c>
      <c r="X28" s="27">
        <v>46</v>
      </c>
      <c r="Y28" s="27">
        <v>46</v>
      </c>
      <c r="Z28" s="27">
        <v>46</v>
      </c>
      <c r="AA28" s="27">
        <v>46</v>
      </c>
    </row>
    <row r="29" spans="2:27">
      <c r="B29" t="s">
        <v>115</v>
      </c>
      <c r="C29" t="s">
        <v>32</v>
      </c>
      <c r="D29" t="s">
        <v>114</v>
      </c>
      <c r="E29" s="27"/>
      <c r="F29" s="27"/>
      <c r="G29" s="27"/>
      <c r="H29" s="27"/>
      <c r="I29" s="27"/>
      <c r="J29" s="27"/>
      <c r="K29" s="27"/>
      <c r="L29" s="27"/>
      <c r="M29" s="27"/>
      <c r="N29" s="27"/>
      <c r="O29" s="27"/>
      <c r="P29" s="27"/>
      <c r="Q29" s="27"/>
      <c r="R29" s="27"/>
      <c r="S29" s="27"/>
      <c r="T29" s="27"/>
      <c r="U29" s="27"/>
      <c r="V29" s="27">
        <v>44</v>
      </c>
      <c r="W29" s="27">
        <v>44</v>
      </c>
      <c r="X29" s="27">
        <v>44</v>
      </c>
      <c r="Y29" s="27">
        <v>44</v>
      </c>
      <c r="Z29" s="27">
        <v>44</v>
      </c>
      <c r="AA29" s="27">
        <v>44</v>
      </c>
    </row>
    <row r="30" spans="2:27">
      <c r="E30" s="26"/>
      <c r="F30" s="26"/>
      <c r="G30" s="26"/>
      <c r="H30" s="26"/>
      <c r="I30" s="26"/>
      <c r="J30" s="26"/>
      <c r="K30" s="26"/>
      <c r="L30" s="26"/>
      <c r="M30" s="26"/>
      <c r="N30" s="26"/>
      <c r="O30" s="26"/>
      <c r="P30" s="26"/>
    </row>
    <row r="31" spans="2:27">
      <c r="B31" s="42" t="s">
        <v>59</v>
      </c>
      <c r="E31" s="26"/>
      <c r="F31" s="26"/>
      <c r="G31" s="26"/>
      <c r="H31" s="26"/>
      <c r="I31" s="26"/>
      <c r="J31" s="26"/>
      <c r="K31" s="26"/>
      <c r="L31" s="26"/>
      <c r="M31" s="26"/>
      <c r="N31" s="26"/>
      <c r="O31" s="26"/>
      <c r="P31" s="26"/>
    </row>
    <row r="32" spans="2:27">
      <c r="B32" t="s">
        <v>60</v>
      </c>
      <c r="C32" t="s">
        <v>32</v>
      </c>
      <c r="D32" t="s">
        <v>134</v>
      </c>
      <c r="E32" s="28">
        <v>43.308259200000002</v>
      </c>
      <c r="F32" s="28">
        <v>43.308259200000002</v>
      </c>
      <c r="G32" s="28">
        <v>43.308259200000002</v>
      </c>
      <c r="H32" s="28">
        <v>43.308259200000002</v>
      </c>
      <c r="I32" s="28">
        <v>43.305911365718103</v>
      </c>
      <c r="J32" s="28">
        <v>43.306240915854573</v>
      </c>
      <c r="K32" s="28">
        <v>43.264944912700983</v>
      </c>
      <c r="L32" s="28">
        <v>43.211519875685106</v>
      </c>
      <c r="M32" s="28">
        <v>43.148045484757695</v>
      </c>
      <c r="N32" s="28">
        <v>43.116467303606797</v>
      </c>
      <c r="O32" s="28">
        <v>43.091065407679565</v>
      </c>
      <c r="P32" s="28">
        <v>43.12824731463725</v>
      </c>
      <c r="Q32" s="28">
        <v>43.131196126834752</v>
      </c>
      <c r="R32" s="28">
        <v>43.082566597624307</v>
      </c>
      <c r="S32" s="28">
        <v>43.068613246796318</v>
      </c>
      <c r="T32" s="28">
        <v>43.111664836977241</v>
      </c>
      <c r="U32" s="28">
        <v>43.004975911552833</v>
      </c>
      <c r="V32" s="28">
        <v>43.024926828259467</v>
      </c>
      <c r="W32" s="28">
        <v>42.955503305398253</v>
      </c>
      <c r="X32" s="28">
        <v>42.916229605608819</v>
      </c>
      <c r="Y32" s="28">
        <v>42.947785463133194</v>
      </c>
      <c r="Z32" s="28">
        <v>42.90462720714185</v>
      </c>
      <c r="AA32" s="28">
        <v>42.909611123016987</v>
      </c>
    </row>
    <row r="33" spans="2:27">
      <c r="B33" t="s">
        <v>61</v>
      </c>
      <c r="C33" t="s">
        <v>32</v>
      </c>
      <c r="D33" t="s">
        <v>134</v>
      </c>
      <c r="E33" s="28">
        <v>44.589419999999997</v>
      </c>
      <c r="F33" s="28">
        <v>44.589419999999997</v>
      </c>
      <c r="G33" s="28">
        <v>44.589419999999997</v>
      </c>
      <c r="H33" s="28">
        <v>44.589419999999997</v>
      </c>
      <c r="I33" s="28">
        <v>44.589281247214849</v>
      </c>
      <c r="J33" s="28">
        <v>44.578799033486135</v>
      </c>
      <c r="K33" s="28">
        <v>44.532864771397456</v>
      </c>
      <c r="L33" s="28">
        <v>44.291367154119428</v>
      </c>
      <c r="M33" s="28">
        <v>44.174509779382511</v>
      </c>
      <c r="N33" s="28">
        <v>43.988217915290498</v>
      </c>
      <c r="O33" s="28">
        <v>43.977769856560045</v>
      </c>
      <c r="P33" s="28">
        <v>43.92972114781913</v>
      </c>
      <c r="Q33" s="28">
        <v>43.891360688368486</v>
      </c>
      <c r="R33" s="28">
        <v>43.901645732402109</v>
      </c>
      <c r="S33" s="28">
        <v>43.781146728323804</v>
      </c>
      <c r="T33" s="28">
        <v>43.650914688670518</v>
      </c>
      <c r="U33" s="28">
        <v>43.644615928216851</v>
      </c>
      <c r="V33" s="28">
        <v>43.635244920350239</v>
      </c>
      <c r="W33" s="28">
        <v>43.622816030041697</v>
      </c>
      <c r="X33" s="28">
        <v>43.620855794394025</v>
      </c>
      <c r="Y33" s="28">
        <v>43.632974591668251</v>
      </c>
      <c r="Z33" s="28">
        <v>43.627625234914305</v>
      </c>
      <c r="AA33" s="28">
        <v>43.33985426492513</v>
      </c>
    </row>
    <row r="34" spans="2:27">
      <c r="B34" s="7"/>
      <c r="C34" s="7"/>
    </row>
    <row r="35" spans="2:27">
      <c r="B35" s="7"/>
      <c r="C35" s="7"/>
    </row>
    <row r="36" spans="2:27" ht="15" thickBot="1">
      <c r="B36" s="12" t="s">
        <v>62</v>
      </c>
      <c r="C36" s="12" t="s">
        <v>90</v>
      </c>
      <c r="D36" s="12" t="s">
        <v>29</v>
      </c>
      <c r="E36" s="12">
        <v>2001</v>
      </c>
      <c r="F36" s="12">
        <f>E36+1</f>
        <v>2002</v>
      </c>
      <c r="G36" s="12">
        <f t="shared" ref="G36" si="1">F36+1</f>
        <v>2003</v>
      </c>
      <c r="H36" s="12">
        <f t="shared" ref="H36" si="2">G36+1</f>
        <v>2004</v>
      </c>
      <c r="I36" s="12">
        <f t="shared" ref="I36" si="3">H36+1</f>
        <v>2005</v>
      </c>
      <c r="J36" s="12">
        <f t="shared" ref="J36" si="4">I36+1</f>
        <v>2006</v>
      </c>
      <c r="K36" s="12">
        <f t="shared" ref="K36" si="5">J36+1</f>
        <v>2007</v>
      </c>
      <c r="L36" s="12">
        <f t="shared" ref="L36" si="6">K36+1</f>
        <v>2008</v>
      </c>
      <c r="M36" s="12">
        <f t="shared" ref="M36" si="7">L36+1</f>
        <v>2009</v>
      </c>
      <c r="N36" s="12">
        <f t="shared" ref="N36" si="8">M36+1</f>
        <v>2010</v>
      </c>
      <c r="O36" s="12">
        <f t="shared" ref="O36" si="9">N36+1</f>
        <v>2011</v>
      </c>
      <c r="P36" s="12">
        <f t="shared" ref="P36" si="10">O36+1</f>
        <v>2012</v>
      </c>
      <c r="Q36" s="12">
        <f t="shared" ref="Q36" si="11">P36+1</f>
        <v>2013</v>
      </c>
      <c r="R36" s="12">
        <f t="shared" ref="R36" si="12">Q36+1</f>
        <v>2014</v>
      </c>
      <c r="S36" s="12">
        <f t="shared" ref="S36" si="13">R36+1</f>
        <v>2015</v>
      </c>
      <c r="T36" s="12">
        <f t="shared" ref="T36" si="14">S36+1</f>
        <v>2016</v>
      </c>
      <c r="U36" s="12">
        <f t="shared" ref="U36" si="15">T36+1</f>
        <v>2017</v>
      </c>
      <c r="V36" s="12">
        <f t="shared" ref="V36" si="16">U36+1</f>
        <v>2018</v>
      </c>
      <c r="W36" s="12">
        <f t="shared" ref="W36" si="17">V36+1</f>
        <v>2019</v>
      </c>
      <c r="X36" s="12">
        <f t="shared" ref="X36" si="18">W36+1</f>
        <v>2020</v>
      </c>
      <c r="Y36" s="12">
        <f t="shared" ref="Y36" si="19">X36+1</f>
        <v>2021</v>
      </c>
      <c r="Z36" s="12">
        <f t="shared" ref="Z36:AA36" si="20">Y36+1</f>
        <v>2022</v>
      </c>
      <c r="AA36" s="12">
        <f t="shared" si="20"/>
        <v>2023</v>
      </c>
    </row>
    <row r="37" spans="2:27">
      <c r="B37" s="163" t="s">
        <v>63</v>
      </c>
    </row>
    <row r="38" spans="2:27">
      <c r="B38" t="s">
        <v>64</v>
      </c>
      <c r="C38" t="s">
        <v>32</v>
      </c>
      <c r="E38" s="150">
        <v>32.325750029700004</v>
      </c>
      <c r="F38" s="150">
        <v>32.325750029700004</v>
      </c>
      <c r="G38" s="150">
        <v>32.325750029700004</v>
      </c>
      <c r="H38" s="150">
        <v>32.325750029700004</v>
      </c>
      <c r="I38" s="150">
        <v>32.529000036024001</v>
      </c>
      <c r="J38" s="150">
        <v>32.363000031168006</v>
      </c>
      <c r="K38" s="150">
        <v>32.327000040708</v>
      </c>
      <c r="L38" s="150">
        <v>32.084000052768005</v>
      </c>
      <c r="M38" s="150">
        <v>32.084000052768005</v>
      </c>
      <c r="N38" s="150">
        <v>32.084000052768005</v>
      </c>
      <c r="O38" s="150">
        <v>32.084000052768005</v>
      </c>
      <c r="P38" s="150">
        <v>32.518475286202701</v>
      </c>
      <c r="Q38" s="150">
        <v>32.22377709912071</v>
      </c>
      <c r="R38" s="150">
        <v>32.643603539327202</v>
      </c>
      <c r="S38" s="150">
        <v>31.874271466206388</v>
      </c>
      <c r="T38" s="150">
        <v>31.996362831486852</v>
      </c>
      <c r="U38" s="150">
        <v>31.630963548277549</v>
      </c>
      <c r="V38" s="150">
        <v>31.218005111275897</v>
      </c>
      <c r="W38" s="150">
        <v>31.739161789724548</v>
      </c>
      <c r="X38" s="150">
        <v>31.900760924471921</v>
      </c>
      <c r="Y38" s="150">
        <v>32.159252970228216</v>
      </c>
      <c r="Z38" s="150">
        <v>32.108890504600218</v>
      </c>
      <c r="AA38" s="150">
        <v>32.089901642978035</v>
      </c>
    </row>
    <row r="39" spans="2:27">
      <c r="B39" t="s">
        <v>65</v>
      </c>
      <c r="C39" t="s">
        <v>32</v>
      </c>
      <c r="E39" s="33">
        <v>27.842220000000005</v>
      </c>
      <c r="F39" s="33">
        <v>27.842220000000005</v>
      </c>
      <c r="G39" s="33">
        <v>27.842220000000005</v>
      </c>
      <c r="H39" s="33">
        <v>27.842220000000005</v>
      </c>
      <c r="I39" s="33">
        <v>27.842220000000005</v>
      </c>
      <c r="J39" s="33">
        <v>27.842220000000005</v>
      </c>
      <c r="K39" s="33">
        <v>27.842220000000005</v>
      </c>
      <c r="L39" s="33">
        <v>27.842220000000005</v>
      </c>
      <c r="M39" s="33">
        <v>27.842220000000005</v>
      </c>
      <c r="N39" s="33">
        <v>27.842220000000005</v>
      </c>
      <c r="O39" s="33">
        <v>27.842220000000005</v>
      </c>
      <c r="P39" s="33">
        <v>27.842220000000005</v>
      </c>
      <c r="Q39" s="33">
        <v>27.842220000000005</v>
      </c>
      <c r="R39" s="33">
        <v>27.842220000000005</v>
      </c>
      <c r="S39" s="33">
        <v>27.842220000000005</v>
      </c>
      <c r="T39" s="33">
        <v>27.842220000000005</v>
      </c>
      <c r="U39" s="33">
        <v>27.842220000000005</v>
      </c>
      <c r="V39" s="33">
        <v>27.842220000000005</v>
      </c>
      <c r="W39" s="33">
        <v>27.842220000000005</v>
      </c>
      <c r="X39" s="33">
        <v>27.842220000000005</v>
      </c>
      <c r="Y39" s="33">
        <v>27.842220000000005</v>
      </c>
      <c r="Z39" s="33">
        <v>27.842220000000005</v>
      </c>
      <c r="AA39" s="33">
        <v>27.842220000000005</v>
      </c>
    </row>
    <row r="40" spans="2:27">
      <c r="B40" t="s">
        <v>66</v>
      </c>
      <c r="C40" t="s">
        <v>32</v>
      </c>
      <c r="E40" s="33">
        <v>27.842220000000005</v>
      </c>
      <c r="F40" s="33">
        <v>27.842220000000005</v>
      </c>
      <c r="G40" s="33">
        <v>27.842220000000005</v>
      </c>
      <c r="H40" s="33">
        <v>27.842220000000005</v>
      </c>
      <c r="I40" s="33">
        <v>27.842220000000005</v>
      </c>
      <c r="J40" s="33">
        <v>27.842220000000005</v>
      </c>
      <c r="K40" s="33">
        <v>27.842220000000005</v>
      </c>
      <c r="L40" s="33">
        <v>27.842220000000005</v>
      </c>
      <c r="M40" s="33">
        <v>27.842220000000005</v>
      </c>
      <c r="N40" s="33">
        <v>27.842220000000005</v>
      </c>
      <c r="O40" s="33">
        <v>27.842220000000005</v>
      </c>
      <c r="P40" s="33">
        <v>27.842220000000005</v>
      </c>
      <c r="Q40" s="33">
        <v>27.842220000000005</v>
      </c>
      <c r="R40" s="33">
        <v>27.842220000000005</v>
      </c>
      <c r="S40" s="33">
        <v>27.842220000000005</v>
      </c>
      <c r="T40" s="33">
        <v>27.842220000000005</v>
      </c>
      <c r="U40" s="33">
        <v>27.842220000000005</v>
      </c>
      <c r="V40" s="33">
        <v>27.842220000000005</v>
      </c>
      <c r="W40" s="33">
        <v>27.842220000000005</v>
      </c>
      <c r="X40" s="33">
        <v>27.842220000000005</v>
      </c>
      <c r="Y40" s="33">
        <v>27.842220000000005</v>
      </c>
      <c r="Z40" s="33">
        <v>27.842220000000005</v>
      </c>
      <c r="AA40" s="33">
        <v>27.842220000000005</v>
      </c>
    </row>
    <row r="41" spans="2:27">
      <c r="B41" t="s">
        <v>67</v>
      </c>
      <c r="C41" t="s">
        <v>32</v>
      </c>
      <c r="E41" s="33">
        <v>19.8161913888</v>
      </c>
      <c r="F41" s="33">
        <v>19.8161913888</v>
      </c>
      <c r="G41" s="33">
        <v>19.8161913888</v>
      </c>
      <c r="H41" s="33">
        <v>19.8161913888</v>
      </c>
      <c r="I41" s="33">
        <v>19.8161913888</v>
      </c>
      <c r="J41" s="33">
        <v>19.8161913888</v>
      </c>
      <c r="K41" s="33">
        <v>19.8161913888</v>
      </c>
      <c r="L41" s="33">
        <v>19.8161913888</v>
      </c>
      <c r="M41" s="33">
        <v>19.8161913888</v>
      </c>
      <c r="N41" s="33">
        <v>19.8161913888</v>
      </c>
      <c r="O41" s="33">
        <v>19.8161913888</v>
      </c>
      <c r="P41" s="33">
        <v>19.8161913888</v>
      </c>
      <c r="Q41" s="33">
        <v>19.8161913888</v>
      </c>
      <c r="R41" s="33">
        <v>19.8161913888</v>
      </c>
      <c r="S41" s="33">
        <v>19.8161913888</v>
      </c>
      <c r="T41" s="33">
        <v>19.8161913888</v>
      </c>
      <c r="U41" s="33">
        <v>19.8161913888</v>
      </c>
      <c r="V41" s="33">
        <v>19.8161913888</v>
      </c>
      <c r="W41" s="33">
        <v>19.8161913888</v>
      </c>
      <c r="X41" s="33">
        <v>19.8161913888</v>
      </c>
      <c r="Y41" s="33">
        <v>19.8161913888</v>
      </c>
      <c r="Z41" s="33">
        <v>19.8161913888</v>
      </c>
      <c r="AA41" s="33">
        <v>19.8161913888</v>
      </c>
    </row>
    <row r="42" spans="2:27">
      <c r="B42" t="s">
        <v>68</v>
      </c>
      <c r="C42" t="s">
        <v>32</v>
      </c>
      <c r="E42" s="150">
        <v>7.7874480000000004</v>
      </c>
      <c r="F42" s="150">
        <v>7.7874480000000004</v>
      </c>
      <c r="G42" s="150">
        <v>7.7874480000000004</v>
      </c>
      <c r="H42" s="150">
        <v>7.9681710184031749</v>
      </c>
      <c r="I42" s="150">
        <v>8.2129669361977182</v>
      </c>
      <c r="J42" s="150">
        <v>8.5957991213194642</v>
      </c>
      <c r="K42" s="150">
        <v>8.7883198575868118</v>
      </c>
      <c r="L42" s="150">
        <v>8.0362270712632142</v>
      </c>
      <c r="M42" s="150">
        <v>7.6784595418746999</v>
      </c>
      <c r="N42" s="150">
        <v>7.9360406016797125</v>
      </c>
      <c r="O42" s="150">
        <v>8.0400634554125467</v>
      </c>
      <c r="P42" s="150">
        <v>7.7455352670940103</v>
      </c>
      <c r="Q42" s="150">
        <v>8.0317627332230312</v>
      </c>
      <c r="R42" s="150">
        <v>8.5271534450793762</v>
      </c>
      <c r="S42" s="150">
        <v>8.5601456768356829</v>
      </c>
      <c r="T42" s="150">
        <v>8.3123901820501924</v>
      </c>
      <c r="U42" s="150">
        <v>8.0992842926637891</v>
      </c>
      <c r="V42" s="150">
        <v>8.3195830712241143</v>
      </c>
      <c r="W42" s="150">
        <v>8.4790377816831182</v>
      </c>
      <c r="X42" s="150">
        <v>8.0425808942460044</v>
      </c>
      <c r="Y42" s="150">
        <v>8.1929192331552727</v>
      </c>
      <c r="Z42" s="150">
        <v>6.3812091214966999</v>
      </c>
      <c r="AA42" s="150">
        <v>5.426782152947812</v>
      </c>
    </row>
    <row r="43" spans="2:27">
      <c r="B43" t="s">
        <v>69</v>
      </c>
      <c r="C43" t="s">
        <v>32</v>
      </c>
      <c r="E43" s="33">
        <v>13.104684000000001</v>
      </c>
      <c r="F43" s="33">
        <v>13.104684000000001</v>
      </c>
      <c r="G43" s="33">
        <v>13.104684000000001</v>
      </c>
      <c r="H43" s="33">
        <v>13.104684000000001</v>
      </c>
      <c r="I43" s="33">
        <v>13.104684000000001</v>
      </c>
      <c r="J43" s="33">
        <v>13.104684000000001</v>
      </c>
      <c r="K43" s="33">
        <v>13.104684000000001</v>
      </c>
      <c r="L43" s="33">
        <v>13.104684000000001</v>
      </c>
      <c r="M43" s="33">
        <v>13.104684000000001</v>
      </c>
      <c r="N43" s="33">
        <v>13.104684000000001</v>
      </c>
      <c r="O43" s="33">
        <v>13.104684000000001</v>
      </c>
      <c r="P43" s="33">
        <v>13.104684000000001</v>
      </c>
      <c r="Q43" s="33">
        <v>13.104684000000001</v>
      </c>
      <c r="R43" s="33">
        <v>13.104684000000001</v>
      </c>
      <c r="S43" s="33">
        <v>13.104684000000001</v>
      </c>
      <c r="T43" s="33">
        <v>13.104684000000001</v>
      </c>
      <c r="U43" s="33">
        <v>13.104684000000001</v>
      </c>
      <c r="V43" s="33">
        <v>13.104684000000001</v>
      </c>
      <c r="W43" s="33">
        <v>13.104684000000001</v>
      </c>
      <c r="X43" s="33">
        <v>13.104684000000001</v>
      </c>
      <c r="Y43" s="33">
        <v>13.104684000000001</v>
      </c>
      <c r="Z43" s="33">
        <v>13.104684000000001</v>
      </c>
      <c r="AA43" s="33">
        <v>13.104684000000001</v>
      </c>
    </row>
    <row r="44" spans="2:27">
      <c r="B44" t="s">
        <v>70</v>
      </c>
      <c r="C44" t="s">
        <v>32</v>
      </c>
      <c r="E44" s="33">
        <v>18.547524000000003</v>
      </c>
      <c r="F44" s="33">
        <v>18.547524000000003</v>
      </c>
      <c r="G44" s="33">
        <v>18.547524000000003</v>
      </c>
      <c r="H44" s="33">
        <v>18.547524000000003</v>
      </c>
      <c r="I44" s="33">
        <v>18.547524000000003</v>
      </c>
      <c r="J44" s="33">
        <v>18.547524000000003</v>
      </c>
      <c r="K44" s="33">
        <v>18.547524000000003</v>
      </c>
      <c r="L44" s="33">
        <v>18.547524000000003</v>
      </c>
      <c r="M44" s="33">
        <v>18.547524000000003</v>
      </c>
      <c r="N44" s="33">
        <v>18.547524000000003</v>
      </c>
      <c r="O44" s="33">
        <v>18.547524000000003</v>
      </c>
      <c r="P44" s="33">
        <v>18.547524000000003</v>
      </c>
      <c r="Q44" s="33">
        <v>18.547524000000003</v>
      </c>
      <c r="R44" s="33">
        <v>18.547524000000003</v>
      </c>
      <c r="S44" s="33">
        <v>18.547524000000003</v>
      </c>
      <c r="T44" s="33">
        <v>18.547524000000003</v>
      </c>
      <c r="U44" s="33">
        <v>18.547524000000003</v>
      </c>
      <c r="V44" s="33">
        <v>18.547524000000003</v>
      </c>
      <c r="W44" s="33">
        <v>18.547524000000003</v>
      </c>
      <c r="X44" s="33">
        <v>18.547524000000003</v>
      </c>
      <c r="Y44" s="33">
        <v>18.547524000000003</v>
      </c>
      <c r="Z44" s="33">
        <v>18.547524000000003</v>
      </c>
      <c r="AA44" s="33">
        <v>18.547524000000003</v>
      </c>
    </row>
    <row r="46" spans="2:27">
      <c r="B46" s="163" t="s">
        <v>71</v>
      </c>
    </row>
    <row r="47" spans="2:27">
      <c r="B47" t="s">
        <v>72</v>
      </c>
      <c r="C47" t="s">
        <v>32</v>
      </c>
      <c r="E47" s="33">
        <v>17.28</v>
      </c>
      <c r="F47" s="33">
        <v>17.28</v>
      </c>
      <c r="G47" s="33">
        <v>17.28</v>
      </c>
      <c r="H47" s="33">
        <v>17.28</v>
      </c>
      <c r="I47" s="33">
        <v>17.28</v>
      </c>
      <c r="J47" s="33">
        <v>17.28</v>
      </c>
      <c r="K47" s="33">
        <v>17.28</v>
      </c>
      <c r="L47" s="33">
        <v>17.28</v>
      </c>
      <c r="M47" s="33">
        <v>17.28</v>
      </c>
      <c r="N47" s="33">
        <v>17.28</v>
      </c>
      <c r="O47" s="33">
        <v>17.28</v>
      </c>
      <c r="P47" s="33">
        <v>17.28</v>
      </c>
      <c r="Q47" s="33">
        <v>17.28</v>
      </c>
      <c r="R47" s="33">
        <v>17.28</v>
      </c>
      <c r="S47" s="33">
        <v>17.28</v>
      </c>
      <c r="T47" s="33">
        <v>17.28</v>
      </c>
      <c r="U47" s="33">
        <v>17.28</v>
      </c>
      <c r="V47" s="33">
        <v>17.28</v>
      </c>
      <c r="W47" s="33">
        <v>17.28</v>
      </c>
      <c r="X47" s="33">
        <v>17.28</v>
      </c>
      <c r="Y47" s="33">
        <v>17.28</v>
      </c>
      <c r="Z47" s="33">
        <v>17.28</v>
      </c>
      <c r="AA47" s="33">
        <v>17.28</v>
      </c>
    </row>
    <row r="48" spans="2:27">
      <c r="B48" t="s">
        <v>73</v>
      </c>
      <c r="C48" t="s">
        <v>32</v>
      </c>
      <c r="D48" t="s">
        <v>74</v>
      </c>
      <c r="E48" s="33">
        <v>13.11</v>
      </c>
      <c r="F48" s="33">
        <v>13.11</v>
      </c>
      <c r="G48" s="33">
        <v>13.11</v>
      </c>
      <c r="H48" s="33">
        <v>13.11</v>
      </c>
      <c r="I48" s="33">
        <v>13.11</v>
      </c>
      <c r="J48" s="33">
        <v>13.11</v>
      </c>
      <c r="K48" s="33">
        <v>13.11</v>
      </c>
      <c r="L48" s="33">
        <v>13.11</v>
      </c>
      <c r="M48" s="33">
        <v>13.11</v>
      </c>
      <c r="N48" s="33">
        <v>13.11</v>
      </c>
      <c r="O48" s="33">
        <v>13.11</v>
      </c>
      <c r="P48" s="33">
        <v>13.11</v>
      </c>
      <c r="Q48" s="33">
        <v>13.11</v>
      </c>
      <c r="R48" s="33">
        <v>13.11</v>
      </c>
      <c r="S48" s="33">
        <v>13.11</v>
      </c>
      <c r="T48" s="33">
        <v>13.11</v>
      </c>
      <c r="U48" s="33">
        <v>13.11</v>
      </c>
      <c r="V48" s="33">
        <v>13.11</v>
      </c>
      <c r="W48" s="33">
        <v>13.11</v>
      </c>
      <c r="X48" s="33">
        <v>13.11</v>
      </c>
      <c r="Y48" s="33">
        <v>13.11</v>
      </c>
      <c r="Z48" s="33">
        <v>13.11</v>
      </c>
      <c r="AA48" s="33">
        <v>13.11</v>
      </c>
    </row>
    <row r="51" spans="2:27" ht="15" thickBot="1">
      <c r="B51" s="12" t="s">
        <v>75</v>
      </c>
      <c r="C51" s="12" t="s">
        <v>90</v>
      </c>
      <c r="D51" s="12" t="s">
        <v>29</v>
      </c>
      <c r="E51" s="12">
        <v>2001</v>
      </c>
      <c r="F51" s="12">
        <f>E51+1</f>
        <v>2002</v>
      </c>
      <c r="G51" s="12">
        <f t="shared" ref="G51" si="21">F51+1</f>
        <v>2003</v>
      </c>
      <c r="H51" s="12">
        <f t="shared" ref="H51" si="22">G51+1</f>
        <v>2004</v>
      </c>
      <c r="I51" s="12">
        <f t="shared" ref="I51" si="23">H51+1</f>
        <v>2005</v>
      </c>
      <c r="J51" s="12">
        <f t="shared" ref="J51" si="24">I51+1</f>
        <v>2006</v>
      </c>
      <c r="K51" s="12">
        <f t="shared" ref="K51" si="25">J51+1</f>
        <v>2007</v>
      </c>
      <c r="L51" s="12">
        <f t="shared" ref="L51" si="26">K51+1</f>
        <v>2008</v>
      </c>
      <c r="M51" s="12">
        <f t="shared" ref="M51" si="27">L51+1</f>
        <v>2009</v>
      </c>
      <c r="N51" s="12">
        <f t="shared" ref="N51" si="28">M51+1</f>
        <v>2010</v>
      </c>
      <c r="O51" s="12">
        <f t="shared" ref="O51" si="29">N51+1</f>
        <v>2011</v>
      </c>
      <c r="P51" s="12">
        <f t="shared" ref="P51" si="30">O51+1</f>
        <v>2012</v>
      </c>
      <c r="Q51" s="12">
        <f t="shared" ref="Q51" si="31">P51+1</f>
        <v>2013</v>
      </c>
      <c r="R51" s="12">
        <f t="shared" ref="R51" si="32">Q51+1</f>
        <v>2014</v>
      </c>
      <c r="S51" s="12">
        <f t="shared" ref="S51" si="33">R51+1</f>
        <v>2015</v>
      </c>
      <c r="T51" s="12">
        <f t="shared" ref="T51" si="34">S51+1</f>
        <v>2016</v>
      </c>
      <c r="U51" s="12">
        <f t="shared" ref="U51" si="35">T51+1</f>
        <v>2017</v>
      </c>
      <c r="V51" s="12">
        <f t="shared" ref="V51" si="36">U51+1</f>
        <v>2018</v>
      </c>
      <c r="W51" s="12">
        <f t="shared" ref="W51" si="37">V51+1</f>
        <v>2019</v>
      </c>
      <c r="X51" s="12">
        <f t="shared" ref="X51" si="38">W51+1</f>
        <v>2020</v>
      </c>
      <c r="Y51" s="12">
        <f t="shared" ref="Y51" si="39">X51+1</f>
        <v>2021</v>
      </c>
      <c r="Z51" s="12">
        <f t="shared" ref="Z51:AA51" si="40">Y51+1</f>
        <v>2022</v>
      </c>
      <c r="AA51" s="12">
        <f t="shared" si="40"/>
        <v>2023</v>
      </c>
    </row>
    <row r="52" spans="2:27">
      <c r="B52" t="s">
        <v>78</v>
      </c>
      <c r="C52" t="s">
        <v>76</v>
      </c>
      <c r="E52" s="150">
        <v>39.703977137413673</v>
      </c>
      <c r="F52" s="150">
        <v>39.705568445475635</v>
      </c>
      <c r="G52" s="150">
        <v>39.709511568123396</v>
      </c>
      <c r="H52" s="150">
        <v>39.451999999999998</v>
      </c>
      <c r="I52" s="150">
        <v>39.665999999999997</v>
      </c>
      <c r="J52" s="150">
        <v>37.469000000000001</v>
      </c>
      <c r="K52" s="150">
        <v>37.469000000000001</v>
      </c>
      <c r="L52" s="150">
        <v>37.469000000000001</v>
      </c>
      <c r="M52" s="150">
        <v>39.698999999999998</v>
      </c>
      <c r="N52" s="150">
        <v>39.755749944481742</v>
      </c>
      <c r="O52" s="150">
        <v>39.636467669407224</v>
      </c>
      <c r="P52" s="150">
        <v>39.426975486673065</v>
      </c>
      <c r="Q52" s="150">
        <v>39.394392909901782</v>
      </c>
      <c r="R52" s="150">
        <v>39.201124889016654</v>
      </c>
      <c r="S52" s="150">
        <v>39.726218843225247</v>
      </c>
      <c r="T52" s="150">
        <v>38.376172321601899</v>
      </c>
      <c r="U52" s="150">
        <v>38.281007861450234</v>
      </c>
      <c r="V52" s="150">
        <v>38.292575872596487</v>
      </c>
      <c r="W52" s="150">
        <v>38.588391726760875</v>
      </c>
      <c r="X52" s="150">
        <v>38.67127484458247</v>
      </c>
      <c r="Y52" s="150">
        <v>38.990299784654674</v>
      </c>
      <c r="Z52" s="150">
        <v>39.277772586172048</v>
      </c>
      <c r="AA52" s="150">
        <v>39.548667614696434</v>
      </c>
    </row>
    <row r="53" spans="2:27">
      <c r="B53" t="s">
        <v>79</v>
      </c>
      <c r="C53" t="s">
        <v>76</v>
      </c>
      <c r="E53" s="150">
        <f>E52*0.902</f>
        <v>35.812987377947131</v>
      </c>
      <c r="F53" s="150">
        <f t="shared" ref="F53:Z53" si="41">F52*0.902</f>
        <v>35.814422737819022</v>
      </c>
      <c r="G53" s="150">
        <f t="shared" si="41"/>
        <v>35.817979434447302</v>
      </c>
      <c r="H53" s="150">
        <f t="shared" si="41"/>
        <v>35.585704</v>
      </c>
      <c r="I53" s="150">
        <f t="shared" si="41"/>
        <v>35.778731999999998</v>
      </c>
      <c r="J53" s="150">
        <f t="shared" si="41"/>
        <v>33.797038000000001</v>
      </c>
      <c r="K53" s="150">
        <f t="shared" si="41"/>
        <v>33.797038000000001</v>
      </c>
      <c r="L53" s="150">
        <f t="shared" si="41"/>
        <v>33.797038000000001</v>
      </c>
      <c r="M53" s="150">
        <f t="shared" si="41"/>
        <v>35.808498</v>
      </c>
      <c r="N53" s="150">
        <f t="shared" si="41"/>
        <v>35.859686449922535</v>
      </c>
      <c r="O53" s="150">
        <f t="shared" si="41"/>
        <v>35.752093837805319</v>
      </c>
      <c r="P53" s="150">
        <f t="shared" si="41"/>
        <v>35.563131888979107</v>
      </c>
      <c r="Q53" s="150">
        <f t="shared" si="41"/>
        <v>35.533742404731406</v>
      </c>
      <c r="R53" s="150">
        <f t="shared" si="41"/>
        <v>35.359414649893026</v>
      </c>
      <c r="S53" s="150">
        <f t="shared" si="41"/>
        <v>35.833049396589175</v>
      </c>
      <c r="T53" s="150">
        <f t="shared" si="41"/>
        <v>34.615307434084912</v>
      </c>
      <c r="U53" s="150">
        <f t="shared" si="41"/>
        <v>34.529469091028112</v>
      </c>
      <c r="V53" s="150">
        <f t="shared" si="41"/>
        <v>34.539903437082032</v>
      </c>
      <c r="W53" s="150">
        <f t="shared" si="41"/>
        <v>34.806729337538307</v>
      </c>
      <c r="X53" s="150">
        <f t="shared" si="41"/>
        <v>34.881489909813389</v>
      </c>
      <c r="Y53" s="150">
        <f t="shared" si="41"/>
        <v>35.169250405758518</v>
      </c>
      <c r="Z53" s="150">
        <f t="shared" si="41"/>
        <v>35.428550872727186</v>
      </c>
      <c r="AA53" s="150">
        <f t="shared" ref="AA53" si="42">AA52*0.902</f>
        <v>35.672898188456188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3169F-1328-4FF4-9D18-81BAA029674F}">
  <dimension ref="B2:AA64"/>
  <sheetViews>
    <sheetView showGridLines="0" workbookViewId="0"/>
  </sheetViews>
  <sheetFormatPr defaultColWidth="9.1796875" defaultRowHeight="14.5"/>
  <cols>
    <col min="2" max="2" width="30.453125" bestFit="1" customWidth="1"/>
    <col min="3" max="3" width="9.81640625" bestFit="1" customWidth="1"/>
    <col min="4" max="4" width="64.1796875" bestFit="1" customWidth="1"/>
    <col min="5" max="5" width="10.81640625" bestFit="1" customWidth="1"/>
    <col min="6" max="27" width="10.81640625" customWidth="1"/>
  </cols>
  <sheetData>
    <row r="2" spans="2:27" ht="17.5" thickBot="1">
      <c r="B2" s="10" t="s">
        <v>91</v>
      </c>
      <c r="C2" s="10"/>
      <c r="D2" s="10"/>
      <c r="E2" s="10"/>
      <c r="F2" s="10"/>
      <c r="G2" s="10"/>
      <c r="H2" s="10"/>
      <c r="I2" s="10"/>
      <c r="J2" s="10"/>
      <c r="K2" s="10"/>
      <c r="L2" s="10"/>
      <c r="M2" s="10"/>
      <c r="N2" s="10"/>
      <c r="O2" s="10"/>
      <c r="P2" s="10"/>
      <c r="Q2" s="10"/>
      <c r="R2" s="10"/>
      <c r="S2" s="10"/>
      <c r="T2" s="10"/>
      <c r="U2" s="10"/>
      <c r="V2" s="10"/>
      <c r="W2" s="10"/>
      <c r="X2" s="10"/>
      <c r="Y2" s="10"/>
      <c r="Z2" s="10"/>
      <c r="AA2" s="10"/>
    </row>
    <row r="3" spans="2:27" ht="15" thickTop="1">
      <c r="B3" s="11" t="s">
        <v>16</v>
      </c>
      <c r="C3" s="11"/>
      <c r="D3" s="11"/>
      <c r="E3" s="11"/>
      <c r="F3" s="11"/>
      <c r="G3" s="11"/>
      <c r="H3" s="11"/>
      <c r="I3" s="11"/>
      <c r="J3" s="11"/>
      <c r="K3" s="11"/>
      <c r="L3" s="11"/>
      <c r="M3" s="11"/>
      <c r="N3" s="11"/>
      <c r="O3" s="11"/>
      <c r="P3" s="11"/>
      <c r="Q3" s="11"/>
      <c r="R3" s="11"/>
      <c r="S3" s="11"/>
      <c r="T3" s="11"/>
      <c r="U3" s="11"/>
      <c r="V3" s="11"/>
      <c r="W3" s="11"/>
      <c r="X3" s="11"/>
      <c r="Y3" s="11"/>
      <c r="Z3" s="11"/>
      <c r="AA3" s="11"/>
    </row>
    <row r="5" spans="2:27" ht="15" thickBot="1">
      <c r="B5" s="12" t="s">
        <v>17</v>
      </c>
    </row>
    <row r="6" spans="2:27">
      <c r="B6" s="100" t="s">
        <v>92</v>
      </c>
    </row>
    <row r="7" spans="2:27">
      <c r="B7" s="100" t="s">
        <v>107</v>
      </c>
    </row>
    <row r="8" spans="2:27">
      <c r="B8" s="100" t="s">
        <v>93</v>
      </c>
    </row>
    <row r="9" spans="2:27">
      <c r="B9" s="103" t="s">
        <v>94</v>
      </c>
    </row>
    <row r="10" spans="2:27">
      <c r="B10" s="100" t="s">
        <v>95</v>
      </c>
    </row>
    <row r="11" spans="2:27">
      <c r="B11" s="172" t="s">
        <v>109</v>
      </c>
    </row>
    <row r="12" spans="2:27">
      <c r="B12" s="172" t="s">
        <v>112</v>
      </c>
    </row>
    <row r="13" spans="2:27">
      <c r="B13" s="100"/>
    </row>
    <row r="14" spans="2:27">
      <c r="B14" s="156" t="s">
        <v>80</v>
      </c>
    </row>
    <row r="15" spans="2:27">
      <c r="B15" s="100" t="s">
        <v>96</v>
      </c>
    </row>
    <row r="16" spans="2:27">
      <c r="B16" s="100" t="s">
        <v>97</v>
      </c>
    </row>
    <row r="17" spans="2:27">
      <c r="B17" s="100" t="s">
        <v>98</v>
      </c>
    </row>
    <row r="19" spans="2:27" ht="15" thickBot="1">
      <c r="B19" s="12" t="s">
        <v>23</v>
      </c>
      <c r="C19" s="12" t="s">
        <v>90</v>
      </c>
      <c r="D19" s="12" t="s">
        <v>29</v>
      </c>
      <c r="E19" s="12">
        <v>2001</v>
      </c>
      <c r="F19" s="12">
        <f>E19+1</f>
        <v>2002</v>
      </c>
      <c r="G19" s="12">
        <f t="shared" ref="G19:AA19" si="0">F19+1</f>
        <v>2003</v>
      </c>
      <c r="H19" s="12">
        <f t="shared" si="0"/>
        <v>2004</v>
      </c>
      <c r="I19" s="12">
        <f t="shared" si="0"/>
        <v>2005</v>
      </c>
      <c r="J19" s="12">
        <f t="shared" si="0"/>
        <v>2006</v>
      </c>
      <c r="K19" s="12">
        <f t="shared" si="0"/>
        <v>2007</v>
      </c>
      <c r="L19" s="12">
        <f t="shared" si="0"/>
        <v>2008</v>
      </c>
      <c r="M19" s="12">
        <f t="shared" si="0"/>
        <v>2009</v>
      </c>
      <c r="N19" s="12">
        <f t="shared" si="0"/>
        <v>2010</v>
      </c>
      <c r="O19" s="12">
        <f t="shared" si="0"/>
        <v>2011</v>
      </c>
      <c r="P19" s="12">
        <f t="shared" si="0"/>
        <v>2012</v>
      </c>
      <c r="Q19" s="12">
        <f t="shared" si="0"/>
        <v>2013</v>
      </c>
      <c r="R19" s="12">
        <f t="shared" si="0"/>
        <v>2014</v>
      </c>
      <c r="S19" s="12">
        <f t="shared" si="0"/>
        <v>2015</v>
      </c>
      <c r="T19" s="12">
        <f t="shared" si="0"/>
        <v>2016</v>
      </c>
      <c r="U19" s="12">
        <f t="shared" si="0"/>
        <v>2017</v>
      </c>
      <c r="V19" s="12">
        <f t="shared" si="0"/>
        <v>2018</v>
      </c>
      <c r="W19" s="12">
        <f t="shared" si="0"/>
        <v>2019</v>
      </c>
      <c r="X19" s="12">
        <f t="shared" si="0"/>
        <v>2020</v>
      </c>
      <c r="Y19" s="12">
        <f t="shared" si="0"/>
        <v>2021</v>
      </c>
      <c r="Z19" s="12">
        <f t="shared" si="0"/>
        <v>2022</v>
      </c>
      <c r="AA19" s="12">
        <f t="shared" si="0"/>
        <v>2023</v>
      </c>
    </row>
    <row r="20" spans="2:27">
      <c r="B20" s="42" t="s">
        <v>41</v>
      </c>
    </row>
    <row r="21" spans="2:27">
      <c r="B21" s="7" t="s">
        <v>42</v>
      </c>
      <c r="C21" s="7" t="s">
        <v>34</v>
      </c>
      <c r="D21" s="7"/>
      <c r="E21" s="33">
        <v>264</v>
      </c>
      <c r="F21" s="33">
        <v>264</v>
      </c>
      <c r="G21" s="33">
        <v>264</v>
      </c>
      <c r="H21" s="33">
        <v>264</v>
      </c>
      <c r="I21" s="33">
        <v>264</v>
      </c>
      <c r="J21" s="33">
        <v>264</v>
      </c>
      <c r="K21" s="33">
        <v>264</v>
      </c>
      <c r="L21" s="33">
        <v>264</v>
      </c>
      <c r="M21" s="33">
        <v>264</v>
      </c>
      <c r="N21" s="33">
        <v>264</v>
      </c>
      <c r="O21" s="33">
        <v>264</v>
      </c>
      <c r="P21" s="33">
        <v>264</v>
      </c>
      <c r="Q21" s="33">
        <v>264</v>
      </c>
      <c r="R21" s="33">
        <v>264</v>
      </c>
      <c r="S21" s="33">
        <v>264</v>
      </c>
      <c r="T21" s="33">
        <v>264</v>
      </c>
      <c r="U21" s="33">
        <v>264</v>
      </c>
      <c r="V21" s="33">
        <v>264</v>
      </c>
      <c r="W21" s="33">
        <v>264</v>
      </c>
      <c r="X21" s="33">
        <v>264</v>
      </c>
      <c r="Y21" s="33">
        <v>264</v>
      </c>
      <c r="Z21" s="33">
        <v>264</v>
      </c>
      <c r="AA21" s="33">
        <v>264</v>
      </c>
    </row>
    <row r="22" spans="2:27">
      <c r="B22" s="7" t="s">
        <v>43</v>
      </c>
      <c r="C22" s="7" t="s">
        <v>34</v>
      </c>
      <c r="D22" s="7"/>
      <c r="E22" s="33">
        <v>251.85599999999999</v>
      </c>
      <c r="F22" s="33">
        <v>251.85599999999999</v>
      </c>
      <c r="G22" s="33">
        <v>251.85599999999999</v>
      </c>
      <c r="H22" s="33">
        <v>251.85599999999999</v>
      </c>
      <c r="I22" s="33">
        <v>251.85599999999999</v>
      </c>
      <c r="J22" s="33">
        <v>251.85599999999999</v>
      </c>
      <c r="K22" s="33">
        <v>251.85599999999999</v>
      </c>
      <c r="L22" s="33">
        <v>251.85599999999999</v>
      </c>
      <c r="M22" s="33">
        <v>251.85599999999999</v>
      </c>
      <c r="N22" s="33">
        <v>251.85599999999999</v>
      </c>
      <c r="O22" s="33">
        <v>251.85599999999999</v>
      </c>
      <c r="P22" s="33">
        <v>251.85599999999999</v>
      </c>
      <c r="Q22" s="33">
        <v>251.85599999999999</v>
      </c>
      <c r="R22" s="33">
        <v>251.85599999999999</v>
      </c>
      <c r="S22" s="33">
        <v>251.85599999999999</v>
      </c>
      <c r="T22" s="33">
        <v>251.85599999999999</v>
      </c>
      <c r="U22" s="33">
        <v>251.85599999999999</v>
      </c>
      <c r="V22" s="33">
        <v>251.85599999999999</v>
      </c>
      <c r="W22" s="33">
        <v>251.85599999999999</v>
      </c>
      <c r="X22" s="33">
        <v>251.85599999999999</v>
      </c>
      <c r="Y22" s="33">
        <v>251.85599999999999</v>
      </c>
      <c r="Z22" s="33">
        <v>251.85599999999999</v>
      </c>
      <c r="AA22" s="33">
        <v>251.85599999999999</v>
      </c>
    </row>
    <row r="23" spans="2:27">
      <c r="B23" s="7" t="s">
        <v>44</v>
      </c>
      <c r="C23" s="7" t="s">
        <v>34</v>
      </c>
      <c r="D23" s="7"/>
      <c r="E23" s="33">
        <v>257.00399999999996</v>
      </c>
      <c r="F23" s="33">
        <v>257.00399999999996</v>
      </c>
      <c r="G23" s="33">
        <v>257.00399999999996</v>
      </c>
      <c r="H23" s="33">
        <v>257.00399999999996</v>
      </c>
      <c r="I23" s="33">
        <v>257.00399999999996</v>
      </c>
      <c r="J23" s="33">
        <v>257.00399999999996</v>
      </c>
      <c r="K23" s="33">
        <v>257.00399999999996</v>
      </c>
      <c r="L23" s="33">
        <v>257.00399999999996</v>
      </c>
      <c r="M23" s="33">
        <v>257.00399999999996</v>
      </c>
      <c r="N23" s="33">
        <v>257.00399999999996</v>
      </c>
      <c r="O23" s="33">
        <v>257.00399999999996</v>
      </c>
      <c r="P23" s="33">
        <v>257.00399999999996</v>
      </c>
      <c r="Q23" s="33">
        <v>257.00399999999996</v>
      </c>
      <c r="R23" s="33">
        <v>257.00399999999996</v>
      </c>
      <c r="S23" s="33">
        <v>257.00399999999996</v>
      </c>
      <c r="T23" s="33">
        <v>257.00399999999996</v>
      </c>
      <c r="U23" s="33">
        <v>257.00399999999996</v>
      </c>
      <c r="V23" s="33">
        <v>257.00399999999996</v>
      </c>
      <c r="W23" s="33">
        <v>257.00399999999996</v>
      </c>
      <c r="X23" s="33">
        <v>257.00399999999996</v>
      </c>
      <c r="Y23" s="33">
        <v>257.00399999999996</v>
      </c>
      <c r="Z23" s="33">
        <v>257.00399999999996</v>
      </c>
      <c r="AA23" s="33">
        <v>257.00399999999996</v>
      </c>
    </row>
    <row r="24" spans="2:27">
      <c r="B24" t="s">
        <v>45</v>
      </c>
      <c r="C24" s="7" t="s">
        <v>34</v>
      </c>
      <c r="D24" s="7"/>
      <c r="E24" s="33">
        <v>257.00399999999996</v>
      </c>
      <c r="F24" s="33">
        <v>257.00399999999996</v>
      </c>
      <c r="G24" s="33">
        <v>257.00399999999996</v>
      </c>
      <c r="H24" s="33">
        <v>257.00399999999996</v>
      </c>
      <c r="I24" s="33">
        <v>257.00399999999996</v>
      </c>
      <c r="J24" s="33">
        <v>257.00399999999996</v>
      </c>
      <c r="K24" s="33">
        <v>257.00399999999996</v>
      </c>
      <c r="L24" s="33">
        <v>257.00399999999996</v>
      </c>
      <c r="M24" s="33">
        <v>257.00399999999996</v>
      </c>
      <c r="N24" s="33">
        <v>257.00399999999996</v>
      </c>
      <c r="O24" s="33">
        <v>257.00399999999996</v>
      </c>
      <c r="P24" s="33">
        <v>257.00399999999996</v>
      </c>
      <c r="Q24" s="33">
        <v>257.00399999999996</v>
      </c>
      <c r="R24" s="33">
        <v>257.00399999999996</v>
      </c>
      <c r="S24" s="33">
        <v>257.00399999999996</v>
      </c>
      <c r="T24" s="33">
        <v>257.00399999999996</v>
      </c>
      <c r="U24" s="33">
        <v>257.00399999999996</v>
      </c>
      <c r="V24" s="33">
        <v>257.00399999999996</v>
      </c>
      <c r="W24" s="33">
        <v>257.00399999999996</v>
      </c>
      <c r="X24" s="33">
        <v>257.00399999999996</v>
      </c>
      <c r="Y24" s="33">
        <v>257.00399999999996</v>
      </c>
      <c r="Z24" s="33">
        <v>257.00399999999996</v>
      </c>
      <c r="AA24" s="33">
        <v>257.00399999999996</v>
      </c>
    </row>
    <row r="25" spans="2:27">
      <c r="B25" s="7" t="s">
        <v>46</v>
      </c>
      <c r="C25" s="7" t="s">
        <v>34</v>
      </c>
      <c r="D25" s="7"/>
      <c r="E25" s="33">
        <v>263.86799999999999</v>
      </c>
      <c r="F25" s="33">
        <v>263.86799999999999</v>
      </c>
      <c r="G25" s="33">
        <v>263.86799999999999</v>
      </c>
      <c r="H25" s="33">
        <v>263.86799999999999</v>
      </c>
      <c r="I25" s="33">
        <v>263.86799999999999</v>
      </c>
      <c r="J25" s="33">
        <v>263.86799999999999</v>
      </c>
      <c r="K25" s="33">
        <v>263.86799999999999</v>
      </c>
      <c r="L25" s="33">
        <v>263.86799999999999</v>
      </c>
      <c r="M25" s="33">
        <v>263.86799999999999</v>
      </c>
      <c r="N25" s="33">
        <v>263.86799999999999</v>
      </c>
      <c r="O25" s="33">
        <v>263.86799999999999</v>
      </c>
      <c r="P25" s="33">
        <v>263.86799999999999</v>
      </c>
      <c r="Q25" s="33">
        <v>263.86799999999999</v>
      </c>
      <c r="R25" s="33">
        <v>263.86799999999999</v>
      </c>
      <c r="S25" s="33">
        <v>263.86799999999999</v>
      </c>
      <c r="T25" s="33">
        <v>263.86799999999999</v>
      </c>
      <c r="U25" s="33">
        <v>263.86799999999999</v>
      </c>
      <c r="V25" s="33">
        <v>263.86799999999999</v>
      </c>
      <c r="W25" s="33">
        <v>263.86799999999999</v>
      </c>
      <c r="X25" s="33">
        <v>263.86799999999999</v>
      </c>
      <c r="Y25" s="33">
        <v>263.86799999999999</v>
      </c>
      <c r="Z25" s="33">
        <v>263.86799999999999</v>
      </c>
      <c r="AA25" s="33">
        <v>263.86799999999999</v>
      </c>
    </row>
    <row r="26" spans="2:27">
      <c r="B26" t="s">
        <v>47</v>
      </c>
      <c r="C26" s="7" t="s">
        <v>34</v>
      </c>
      <c r="D26" s="7"/>
      <c r="E26" s="33">
        <v>273.63600000000002</v>
      </c>
      <c r="F26" s="33">
        <v>273.63600000000002</v>
      </c>
      <c r="G26" s="33">
        <v>273.63600000000002</v>
      </c>
      <c r="H26" s="33">
        <v>273.63600000000002</v>
      </c>
      <c r="I26" s="33">
        <v>273.63600000000002</v>
      </c>
      <c r="J26" s="33">
        <v>273.63600000000002</v>
      </c>
      <c r="K26" s="33">
        <v>273.63600000000002</v>
      </c>
      <c r="L26" s="33">
        <v>273.63600000000002</v>
      </c>
      <c r="M26" s="33">
        <v>273.63600000000002</v>
      </c>
      <c r="N26" s="33">
        <v>273.63600000000002</v>
      </c>
      <c r="O26" s="33">
        <v>273.63600000000002</v>
      </c>
      <c r="P26" s="33">
        <v>273.63600000000002</v>
      </c>
      <c r="Q26" s="33">
        <v>273.63600000000002</v>
      </c>
      <c r="R26" s="33">
        <v>273.63600000000002</v>
      </c>
      <c r="S26" s="33">
        <v>273.63600000000002</v>
      </c>
      <c r="T26" s="33">
        <v>273.63600000000002</v>
      </c>
      <c r="U26" s="33">
        <v>273.63600000000002</v>
      </c>
      <c r="V26" s="33">
        <v>273.63600000000002</v>
      </c>
      <c r="W26" s="33">
        <v>273.63600000000002</v>
      </c>
      <c r="X26" s="33">
        <v>273.63600000000002</v>
      </c>
      <c r="Y26" s="33">
        <v>273.63600000000002</v>
      </c>
      <c r="Z26" s="33">
        <v>273.63600000000002</v>
      </c>
      <c r="AA26" s="33">
        <v>273.63600000000002</v>
      </c>
    </row>
    <row r="27" spans="2:27">
      <c r="B27" t="s">
        <v>48</v>
      </c>
      <c r="C27" s="7" t="s">
        <v>34</v>
      </c>
      <c r="D27" s="7"/>
      <c r="E27" s="33">
        <v>229.28400000000002</v>
      </c>
      <c r="F27" s="33">
        <v>229.28400000000002</v>
      </c>
      <c r="G27" s="33">
        <v>229.28400000000002</v>
      </c>
      <c r="H27" s="33">
        <v>229.28400000000002</v>
      </c>
      <c r="I27" s="33">
        <v>229.28400000000002</v>
      </c>
      <c r="J27" s="33">
        <v>229.28400000000002</v>
      </c>
      <c r="K27" s="33">
        <v>229.28400000000002</v>
      </c>
      <c r="L27" s="33">
        <v>229.28400000000002</v>
      </c>
      <c r="M27" s="33">
        <v>229.28400000000002</v>
      </c>
      <c r="N27" s="33">
        <v>229.28400000000002</v>
      </c>
      <c r="O27" s="33">
        <v>229.28400000000002</v>
      </c>
      <c r="P27" s="33">
        <v>229.28400000000002</v>
      </c>
      <c r="Q27" s="33">
        <v>229.28400000000002</v>
      </c>
      <c r="R27" s="33">
        <v>229.28400000000002</v>
      </c>
      <c r="S27" s="33">
        <v>229.28400000000002</v>
      </c>
      <c r="T27" s="33">
        <v>229.28400000000002</v>
      </c>
      <c r="U27" s="33">
        <v>229.28400000000002</v>
      </c>
      <c r="V27" s="33">
        <v>229.28400000000002</v>
      </c>
      <c r="W27" s="33">
        <v>229.28400000000002</v>
      </c>
      <c r="X27" s="33">
        <v>229.28400000000002</v>
      </c>
      <c r="Y27" s="33">
        <v>229.28400000000002</v>
      </c>
      <c r="Z27" s="33">
        <v>229.28400000000002</v>
      </c>
      <c r="AA27" s="33">
        <v>229.28400000000002</v>
      </c>
    </row>
    <row r="29" spans="2:27">
      <c r="B29" s="42" t="s">
        <v>50</v>
      </c>
    </row>
    <row r="30" spans="2:27">
      <c r="B30" t="s">
        <v>51</v>
      </c>
      <c r="C30" s="7" t="s">
        <v>34</v>
      </c>
      <c r="D30" s="7"/>
      <c r="E30" s="33" t="s">
        <v>40</v>
      </c>
      <c r="F30" s="33" t="s">
        <v>40</v>
      </c>
      <c r="G30" s="33" t="s">
        <v>40</v>
      </c>
      <c r="H30" s="33" t="s">
        <v>40</v>
      </c>
      <c r="I30" s="33" t="s">
        <v>40</v>
      </c>
      <c r="J30" s="33" t="s">
        <v>40</v>
      </c>
      <c r="K30" s="33" t="s">
        <v>40</v>
      </c>
      <c r="L30" s="33" t="s">
        <v>40</v>
      </c>
      <c r="M30" s="33" t="s">
        <v>40</v>
      </c>
      <c r="N30" s="33" t="s">
        <v>40</v>
      </c>
      <c r="O30" s="33" t="s">
        <v>40</v>
      </c>
      <c r="P30" s="33" t="s">
        <v>40</v>
      </c>
      <c r="Q30" s="33" t="s">
        <v>40</v>
      </c>
      <c r="R30" s="33" t="s">
        <v>40</v>
      </c>
      <c r="S30" s="33" t="s">
        <v>40</v>
      </c>
      <c r="T30" s="33" t="s">
        <v>40</v>
      </c>
      <c r="U30" s="33" t="s">
        <v>40</v>
      </c>
      <c r="V30" s="33" t="s">
        <v>40</v>
      </c>
      <c r="W30" s="33" t="s">
        <v>40</v>
      </c>
      <c r="X30" s="33" t="s">
        <v>40</v>
      </c>
      <c r="Y30" s="33" t="s">
        <v>40</v>
      </c>
      <c r="Z30" s="33" t="s">
        <v>40</v>
      </c>
      <c r="AA30" s="33" t="s">
        <v>40</v>
      </c>
    </row>
    <row r="31" spans="2:27">
      <c r="B31" t="s">
        <v>52</v>
      </c>
      <c r="C31" s="7" t="s">
        <v>34</v>
      </c>
      <c r="D31" t="s">
        <v>53</v>
      </c>
      <c r="E31" s="33" t="s">
        <v>40</v>
      </c>
      <c r="F31" s="33" t="s">
        <v>40</v>
      </c>
      <c r="G31" s="33" t="s">
        <v>40</v>
      </c>
      <c r="H31" s="33" t="s">
        <v>40</v>
      </c>
      <c r="I31" s="33" t="s">
        <v>40</v>
      </c>
      <c r="J31" s="33" t="s">
        <v>40</v>
      </c>
      <c r="K31" s="33" t="s">
        <v>40</v>
      </c>
      <c r="L31" s="33" t="s">
        <v>40</v>
      </c>
      <c r="M31" s="33" t="s">
        <v>40</v>
      </c>
      <c r="N31" s="33" t="s">
        <v>40</v>
      </c>
      <c r="O31" s="33" t="s">
        <v>40</v>
      </c>
      <c r="P31" s="33" t="s">
        <v>40</v>
      </c>
      <c r="Q31" s="33" t="s">
        <v>40</v>
      </c>
      <c r="R31" s="33" t="s">
        <v>40</v>
      </c>
      <c r="S31" s="33" t="s">
        <v>40</v>
      </c>
      <c r="T31" s="33" t="s">
        <v>40</v>
      </c>
      <c r="U31" s="33" t="s">
        <v>40</v>
      </c>
      <c r="V31" s="33" t="s">
        <v>40</v>
      </c>
      <c r="W31" s="33" t="s">
        <v>40</v>
      </c>
      <c r="X31" s="33" t="s">
        <v>40</v>
      </c>
      <c r="Y31" s="33" t="s">
        <v>40</v>
      </c>
      <c r="Z31" s="33" t="s">
        <v>40</v>
      </c>
      <c r="AA31" s="33" t="s">
        <v>40</v>
      </c>
    </row>
    <row r="32" spans="2:27">
      <c r="B32" t="s">
        <v>54</v>
      </c>
      <c r="C32" s="7" t="s">
        <v>34</v>
      </c>
      <c r="D32" t="s">
        <v>55</v>
      </c>
      <c r="E32" s="33" t="s">
        <v>40</v>
      </c>
      <c r="F32" s="33" t="s">
        <v>40</v>
      </c>
      <c r="G32" s="33" t="s">
        <v>40</v>
      </c>
      <c r="H32" s="33" t="s">
        <v>40</v>
      </c>
      <c r="I32" s="33" t="s">
        <v>40</v>
      </c>
      <c r="J32" s="33" t="s">
        <v>40</v>
      </c>
      <c r="K32" s="33" t="s">
        <v>40</v>
      </c>
      <c r="L32" s="33" t="s">
        <v>40</v>
      </c>
      <c r="M32" s="33" t="s">
        <v>40</v>
      </c>
      <c r="N32" s="33" t="s">
        <v>40</v>
      </c>
      <c r="O32" s="33" t="s">
        <v>40</v>
      </c>
      <c r="P32" s="33" t="s">
        <v>40</v>
      </c>
      <c r="Q32" s="33" t="s">
        <v>40</v>
      </c>
      <c r="R32" s="33" t="s">
        <v>40</v>
      </c>
      <c r="S32" s="33" t="s">
        <v>40</v>
      </c>
      <c r="T32" s="33" t="s">
        <v>40</v>
      </c>
      <c r="U32" s="33" t="s">
        <v>40</v>
      </c>
      <c r="V32" s="33" t="s">
        <v>40</v>
      </c>
      <c r="W32" s="33" t="s">
        <v>40</v>
      </c>
      <c r="X32" s="33" t="s">
        <v>40</v>
      </c>
      <c r="Y32" s="33" t="s">
        <v>40</v>
      </c>
      <c r="Z32" s="33" t="s">
        <v>40</v>
      </c>
      <c r="AA32" s="33" t="s">
        <v>40</v>
      </c>
    </row>
    <row r="33" spans="2:27">
      <c r="B33" t="s">
        <v>56</v>
      </c>
      <c r="C33" s="7" t="s">
        <v>34</v>
      </c>
      <c r="D33" t="s">
        <v>57</v>
      </c>
      <c r="E33" s="33" t="s">
        <v>40</v>
      </c>
      <c r="F33" s="33" t="s">
        <v>40</v>
      </c>
      <c r="G33" s="33" t="s">
        <v>40</v>
      </c>
      <c r="H33" s="33" t="s">
        <v>40</v>
      </c>
      <c r="I33" s="33" t="s">
        <v>40</v>
      </c>
      <c r="J33" s="33" t="s">
        <v>40</v>
      </c>
      <c r="K33" s="33" t="s">
        <v>40</v>
      </c>
      <c r="L33" s="33" t="s">
        <v>40</v>
      </c>
      <c r="M33" s="33" t="s">
        <v>40</v>
      </c>
      <c r="N33" s="33" t="s">
        <v>40</v>
      </c>
      <c r="O33" s="33" t="s">
        <v>40</v>
      </c>
      <c r="P33" s="33" t="s">
        <v>40</v>
      </c>
      <c r="Q33" s="33" t="s">
        <v>40</v>
      </c>
      <c r="R33" s="33" t="s">
        <v>40</v>
      </c>
      <c r="S33" s="33" t="s">
        <v>40</v>
      </c>
      <c r="T33" s="33" t="s">
        <v>40</v>
      </c>
      <c r="U33" s="33" t="s">
        <v>40</v>
      </c>
      <c r="V33" s="33" t="s">
        <v>40</v>
      </c>
      <c r="W33" s="33" t="s">
        <v>40</v>
      </c>
      <c r="X33" s="33" t="s">
        <v>40</v>
      </c>
      <c r="Y33" s="33" t="s">
        <v>40</v>
      </c>
      <c r="Z33" s="33" t="s">
        <v>40</v>
      </c>
      <c r="AA33" s="33" t="s">
        <v>40</v>
      </c>
    </row>
    <row r="34" spans="2:27">
      <c r="B34" t="s">
        <v>58</v>
      </c>
      <c r="C34" s="7" t="s">
        <v>34</v>
      </c>
      <c r="E34" s="33" t="s">
        <v>40</v>
      </c>
      <c r="F34" s="33" t="s">
        <v>40</v>
      </c>
      <c r="G34" s="33" t="s">
        <v>40</v>
      </c>
      <c r="H34" s="33" t="s">
        <v>40</v>
      </c>
      <c r="I34" s="33" t="s">
        <v>40</v>
      </c>
      <c r="J34" s="33" t="s">
        <v>40</v>
      </c>
      <c r="K34" s="33" t="s">
        <v>40</v>
      </c>
      <c r="L34" s="33" t="s">
        <v>40</v>
      </c>
      <c r="M34" s="33" t="s">
        <v>40</v>
      </c>
      <c r="N34" s="33" t="s">
        <v>40</v>
      </c>
      <c r="O34" s="33" t="s">
        <v>40</v>
      </c>
      <c r="P34" s="33" t="s">
        <v>40</v>
      </c>
      <c r="Q34" s="33" t="s">
        <v>40</v>
      </c>
      <c r="R34" s="33" t="s">
        <v>40</v>
      </c>
      <c r="S34" s="33" t="s">
        <v>40</v>
      </c>
      <c r="T34" s="33" t="s">
        <v>40</v>
      </c>
      <c r="U34" s="33" t="s">
        <v>40</v>
      </c>
      <c r="V34" s="33" t="s">
        <v>40</v>
      </c>
      <c r="W34" s="33" t="s">
        <v>40</v>
      </c>
      <c r="X34" s="33" t="s">
        <v>40</v>
      </c>
      <c r="Y34" s="33" t="s">
        <v>40</v>
      </c>
      <c r="Z34" s="33" t="s">
        <v>40</v>
      </c>
      <c r="AA34" s="33" t="s">
        <v>40</v>
      </c>
    </row>
    <row r="35" spans="2:27">
      <c r="B35" t="s">
        <v>115</v>
      </c>
      <c r="C35" s="7" t="s">
        <v>34</v>
      </c>
      <c r="D35" t="s">
        <v>114</v>
      </c>
      <c r="E35" s="33" t="s">
        <v>40</v>
      </c>
      <c r="F35" s="33" t="s">
        <v>40</v>
      </c>
      <c r="G35" s="33" t="s">
        <v>40</v>
      </c>
      <c r="H35" s="33" t="s">
        <v>40</v>
      </c>
      <c r="I35" s="33" t="s">
        <v>40</v>
      </c>
      <c r="J35" s="33" t="s">
        <v>40</v>
      </c>
      <c r="K35" s="33" t="s">
        <v>40</v>
      </c>
      <c r="L35" s="33" t="s">
        <v>40</v>
      </c>
      <c r="M35" s="33" t="s">
        <v>40</v>
      </c>
      <c r="N35" s="33" t="s">
        <v>40</v>
      </c>
      <c r="O35" s="33" t="s">
        <v>40</v>
      </c>
      <c r="P35" s="33" t="s">
        <v>40</v>
      </c>
      <c r="Q35" s="33" t="s">
        <v>40</v>
      </c>
      <c r="R35" s="33" t="s">
        <v>40</v>
      </c>
      <c r="S35" s="33" t="s">
        <v>40</v>
      </c>
      <c r="T35" s="33" t="s">
        <v>40</v>
      </c>
      <c r="U35" s="33" t="s">
        <v>40</v>
      </c>
      <c r="V35" s="33" t="s">
        <v>40</v>
      </c>
      <c r="W35" s="33" t="s">
        <v>40</v>
      </c>
      <c r="X35" s="33" t="s">
        <v>40</v>
      </c>
      <c r="Y35" s="33" t="s">
        <v>40</v>
      </c>
      <c r="Z35" s="33" t="s">
        <v>40</v>
      </c>
      <c r="AA35" s="33" t="s">
        <v>40</v>
      </c>
    </row>
    <row r="37" spans="2:27">
      <c r="B37" s="42" t="s">
        <v>59</v>
      </c>
    </row>
    <row r="38" spans="2:27">
      <c r="B38" t="s">
        <v>60</v>
      </c>
      <c r="C38" s="7" t="s">
        <v>34</v>
      </c>
      <c r="D38" s="7"/>
      <c r="E38" s="28">
        <v>263.82051230778461</v>
      </c>
      <c r="F38" s="28">
        <v>263.82051230778467</v>
      </c>
      <c r="G38" s="28">
        <v>263.82051230778467</v>
      </c>
      <c r="H38" s="28">
        <v>263.82051230778461</v>
      </c>
      <c r="I38" s="28">
        <v>263.73230472818312</v>
      </c>
      <c r="J38" s="28">
        <v>263.7446864260184</v>
      </c>
      <c r="K38" s="28">
        <v>262.19166390604306</v>
      </c>
      <c r="L38" s="28">
        <v>260.17809957054965</v>
      </c>
      <c r="M38" s="28">
        <v>257.77929842223733</v>
      </c>
      <c r="N38" s="28">
        <v>256.58327636425736</v>
      </c>
      <c r="O38" s="28">
        <v>255.61990860940037</v>
      </c>
      <c r="P38" s="28">
        <v>257.02964851730889</v>
      </c>
      <c r="Q38" s="28">
        <v>257.14134774707992</v>
      </c>
      <c r="R38" s="28">
        <v>255.29733732852023</v>
      </c>
      <c r="S38" s="28">
        <v>254.76746354422039</v>
      </c>
      <c r="T38" s="28">
        <v>256.40122968262796</v>
      </c>
      <c r="U38" s="28">
        <v>252.3464971314236</v>
      </c>
      <c r="V38" s="28">
        <v>253.10626405389317</v>
      </c>
      <c r="W38" s="28">
        <v>250.45944610408003</v>
      </c>
      <c r="X38" s="28">
        <v>248.95831777989079</v>
      </c>
      <c r="Y38" s="28">
        <v>249.5556227121038</v>
      </c>
      <c r="Z38" s="28">
        <v>246.66837806822613</v>
      </c>
      <c r="AA38" s="28">
        <v>241.02381405338656</v>
      </c>
    </row>
    <row r="39" spans="2:27">
      <c r="B39" t="s">
        <v>61</v>
      </c>
      <c r="C39" s="7" t="s">
        <v>34</v>
      </c>
      <c r="D39" s="7"/>
      <c r="E39" s="28">
        <v>251.81067407866584</v>
      </c>
      <c r="F39" s="28">
        <v>251.81067407866584</v>
      </c>
      <c r="G39" s="28">
        <v>251.81067407866578</v>
      </c>
      <c r="H39" s="28">
        <v>251.81067407866584</v>
      </c>
      <c r="I39" s="28">
        <v>251.8095267154977</v>
      </c>
      <c r="J39" s="28">
        <v>251.72282740082105</v>
      </c>
      <c r="K39" s="28">
        <v>251.34241975613753</v>
      </c>
      <c r="L39" s="28">
        <v>249.32946218783772</v>
      </c>
      <c r="M39" s="28">
        <v>248.34751802940119</v>
      </c>
      <c r="N39" s="28">
        <v>246.77133273248637</v>
      </c>
      <c r="O39" s="28">
        <v>246.68253793415218</v>
      </c>
      <c r="P39" s="28">
        <v>246.27364315791226</v>
      </c>
      <c r="Q39" s="28">
        <v>245.94655275707453</v>
      </c>
      <c r="R39" s="28">
        <v>246.03430693454754</v>
      </c>
      <c r="S39" s="28">
        <v>245.00359568956628</v>
      </c>
      <c r="T39" s="28">
        <v>243.88323244828237</v>
      </c>
      <c r="U39" s="28">
        <v>243.82887581402181</v>
      </c>
      <c r="V39" s="28">
        <v>243.74797745756035</v>
      </c>
      <c r="W39" s="28">
        <v>243.64062776627753</v>
      </c>
      <c r="X39" s="28">
        <v>243.62369085839191</v>
      </c>
      <c r="Y39" s="28">
        <v>243.72837285750938</v>
      </c>
      <c r="Z39" s="28">
        <v>243.68217235944581</v>
      </c>
      <c r="AA39" s="28">
        <v>241.17998716337212</v>
      </c>
    </row>
    <row r="40" spans="2:27">
      <c r="B40" s="7"/>
      <c r="C40" s="7"/>
      <c r="D40" s="7"/>
      <c r="E40" s="7"/>
      <c r="F40" s="7"/>
      <c r="G40" s="7"/>
      <c r="H40" s="7"/>
      <c r="I40" s="7"/>
      <c r="J40" s="7"/>
      <c r="K40" s="7"/>
      <c r="L40" s="7"/>
      <c r="M40" s="7"/>
      <c r="N40" s="7"/>
      <c r="O40" s="7"/>
      <c r="P40" s="7"/>
      <c r="Q40" s="7"/>
      <c r="R40" s="7"/>
      <c r="S40" s="7"/>
      <c r="T40" s="7"/>
      <c r="U40" s="7"/>
      <c r="V40" s="7"/>
      <c r="W40" s="7"/>
      <c r="X40" s="7"/>
      <c r="Y40" s="7"/>
      <c r="Z40" s="7"/>
      <c r="AA40" s="7"/>
    </row>
    <row r="41" spans="2:27">
      <c r="B41" s="7"/>
      <c r="C41" s="7"/>
      <c r="D41" s="7"/>
      <c r="E41" s="7"/>
      <c r="F41" s="7"/>
      <c r="G41" s="7"/>
      <c r="H41" s="7"/>
      <c r="I41" s="7"/>
      <c r="J41" s="7"/>
      <c r="K41" s="7"/>
      <c r="L41" s="7"/>
      <c r="M41" s="7"/>
      <c r="N41" s="7"/>
      <c r="O41" s="7"/>
      <c r="P41" s="7"/>
      <c r="Q41" s="7"/>
      <c r="R41" s="7"/>
      <c r="S41" s="7"/>
      <c r="T41" s="7"/>
      <c r="U41" s="7"/>
      <c r="V41" s="7"/>
      <c r="W41" s="7"/>
      <c r="X41" s="7"/>
      <c r="Y41" s="7"/>
      <c r="Z41" s="7"/>
      <c r="AA41" s="7"/>
    </row>
    <row r="42" spans="2:27" ht="15" thickBot="1">
      <c r="B42" s="12" t="s">
        <v>62</v>
      </c>
      <c r="C42" s="12" t="s">
        <v>90</v>
      </c>
      <c r="D42" s="12" t="s">
        <v>29</v>
      </c>
      <c r="E42" s="12">
        <v>2001</v>
      </c>
      <c r="F42" s="12">
        <f>E42+1</f>
        <v>2002</v>
      </c>
      <c r="G42" s="12">
        <f t="shared" ref="G42" si="1">F42+1</f>
        <v>2003</v>
      </c>
      <c r="H42" s="12">
        <f t="shared" ref="H42" si="2">G42+1</f>
        <v>2004</v>
      </c>
      <c r="I42" s="12">
        <f t="shared" ref="I42" si="3">H42+1</f>
        <v>2005</v>
      </c>
      <c r="J42" s="12">
        <f t="shared" ref="J42" si="4">I42+1</f>
        <v>2006</v>
      </c>
      <c r="K42" s="12">
        <f t="shared" ref="K42" si="5">J42+1</f>
        <v>2007</v>
      </c>
      <c r="L42" s="12">
        <f t="shared" ref="L42" si="6">K42+1</f>
        <v>2008</v>
      </c>
      <c r="M42" s="12">
        <f t="shared" ref="M42" si="7">L42+1</f>
        <v>2009</v>
      </c>
      <c r="N42" s="12">
        <f t="shared" ref="N42" si="8">M42+1</f>
        <v>2010</v>
      </c>
      <c r="O42" s="12">
        <f t="shared" ref="O42" si="9">N42+1</f>
        <v>2011</v>
      </c>
      <c r="P42" s="12">
        <f t="shared" ref="P42" si="10">O42+1</f>
        <v>2012</v>
      </c>
      <c r="Q42" s="12">
        <f t="shared" ref="Q42" si="11">P42+1</f>
        <v>2013</v>
      </c>
      <c r="R42" s="12">
        <f t="shared" ref="R42" si="12">Q42+1</f>
        <v>2014</v>
      </c>
      <c r="S42" s="12">
        <f t="shared" ref="S42" si="13">R42+1</f>
        <v>2015</v>
      </c>
      <c r="T42" s="12">
        <f t="shared" ref="T42" si="14">S42+1</f>
        <v>2016</v>
      </c>
      <c r="U42" s="12">
        <f t="shared" ref="U42" si="15">T42+1</f>
        <v>2017</v>
      </c>
      <c r="V42" s="12">
        <f t="shared" ref="V42" si="16">U42+1</f>
        <v>2018</v>
      </c>
      <c r="W42" s="12">
        <f t="shared" ref="W42" si="17">V42+1</f>
        <v>2019</v>
      </c>
      <c r="X42" s="12">
        <f t="shared" ref="X42" si="18">W42+1</f>
        <v>2020</v>
      </c>
      <c r="Y42" s="12">
        <f t="shared" ref="Y42" si="19">X42+1</f>
        <v>2021</v>
      </c>
      <c r="Z42" s="12">
        <f t="shared" ref="Z42:AA42" si="20">Y42+1</f>
        <v>2022</v>
      </c>
      <c r="AA42" s="12">
        <f t="shared" si="20"/>
        <v>2023</v>
      </c>
    </row>
    <row r="43" spans="2:27">
      <c r="B43" s="163" t="s">
        <v>63</v>
      </c>
    </row>
    <row r="44" spans="2:27">
      <c r="B44" t="s">
        <v>64</v>
      </c>
      <c r="C44" s="7" t="s">
        <v>34</v>
      </c>
      <c r="D44" s="7" t="s">
        <v>129</v>
      </c>
      <c r="E44" s="30">
        <v>337.1334286063086</v>
      </c>
      <c r="F44" s="30">
        <v>337.1334286063086</v>
      </c>
      <c r="G44" s="30">
        <v>337.1334286063086</v>
      </c>
      <c r="H44" s="30">
        <v>337.1334286063086</v>
      </c>
      <c r="I44" s="30">
        <v>342.44305037764792</v>
      </c>
      <c r="J44" s="30">
        <v>336.36136133001014</v>
      </c>
      <c r="K44" s="30">
        <v>335.54380939725223</v>
      </c>
      <c r="L44" s="30">
        <v>334.55509445831427</v>
      </c>
      <c r="M44" s="30">
        <v>336.76382746831831</v>
      </c>
      <c r="N44" s="30">
        <v>336.95299571420099</v>
      </c>
      <c r="O44" s="30">
        <v>335.67506070473991</v>
      </c>
      <c r="P44" s="30">
        <v>334.2113038729965</v>
      </c>
      <c r="Q44" s="30">
        <v>334.59162887458734</v>
      </c>
      <c r="R44" s="30">
        <v>334.25247289303428</v>
      </c>
      <c r="S44" s="30">
        <v>340.33698068039655</v>
      </c>
      <c r="T44" s="30">
        <v>340.0044935473951</v>
      </c>
      <c r="U44" s="30">
        <v>339.87520291668994</v>
      </c>
      <c r="V44" s="30">
        <v>339.66194964130909</v>
      </c>
      <c r="W44" s="30">
        <v>336.74967843583613</v>
      </c>
      <c r="X44" s="30">
        <v>337.45774707569092</v>
      </c>
      <c r="Y44" s="30">
        <v>338.67685285517945</v>
      </c>
      <c r="Z44" s="30">
        <v>344.97310295531048</v>
      </c>
      <c r="AA44" s="30">
        <v>344.97310295531048</v>
      </c>
    </row>
    <row r="45" spans="2:27">
      <c r="B45" t="s">
        <v>65</v>
      </c>
      <c r="C45" s="7" t="s">
        <v>34</v>
      </c>
      <c r="D45" s="7"/>
      <c r="E45" s="33">
        <v>340.56</v>
      </c>
      <c r="F45" s="33">
        <v>340.56</v>
      </c>
      <c r="G45" s="33">
        <v>340.56</v>
      </c>
      <c r="H45" s="33">
        <v>340.56</v>
      </c>
      <c r="I45" s="33">
        <v>340.56</v>
      </c>
      <c r="J45" s="33">
        <v>340.56</v>
      </c>
      <c r="K45" s="33">
        <v>340.56</v>
      </c>
      <c r="L45" s="33">
        <v>340.56</v>
      </c>
      <c r="M45" s="33">
        <v>340.56</v>
      </c>
      <c r="N45" s="33">
        <v>340.56</v>
      </c>
      <c r="O45" s="33">
        <v>340.56</v>
      </c>
      <c r="P45" s="33">
        <v>340.56</v>
      </c>
      <c r="Q45" s="33">
        <v>340.56</v>
      </c>
      <c r="R45" s="33">
        <v>340.56</v>
      </c>
      <c r="S45" s="33">
        <v>340.56</v>
      </c>
      <c r="T45" s="33">
        <v>340.56</v>
      </c>
      <c r="U45" s="33">
        <v>340.56</v>
      </c>
      <c r="V45" s="33">
        <v>340.56</v>
      </c>
      <c r="W45" s="33">
        <v>340.56</v>
      </c>
      <c r="X45" s="33">
        <v>340.56</v>
      </c>
      <c r="Y45" s="33">
        <v>340.56</v>
      </c>
      <c r="Z45" s="33">
        <v>340.56</v>
      </c>
      <c r="AA45" s="33">
        <v>340.56</v>
      </c>
    </row>
    <row r="46" spans="2:27">
      <c r="B46" t="s">
        <v>66</v>
      </c>
      <c r="C46" s="7" t="s">
        <v>34</v>
      </c>
      <c r="D46" s="7"/>
      <c r="E46" s="33">
        <v>353.87880000000001</v>
      </c>
      <c r="F46" s="33">
        <v>353.87880000000001</v>
      </c>
      <c r="G46" s="33">
        <v>353.87880000000001</v>
      </c>
      <c r="H46" s="33">
        <v>353.87880000000001</v>
      </c>
      <c r="I46" s="33">
        <v>353.87880000000001</v>
      </c>
      <c r="J46" s="33">
        <v>353.87880000000001</v>
      </c>
      <c r="K46" s="33">
        <v>353.87880000000001</v>
      </c>
      <c r="L46" s="33">
        <v>353.87880000000001</v>
      </c>
      <c r="M46" s="33">
        <v>353.87880000000001</v>
      </c>
      <c r="N46" s="33">
        <v>353.87880000000001</v>
      </c>
      <c r="O46" s="33">
        <v>353.87880000000001</v>
      </c>
      <c r="P46" s="33">
        <v>353.87880000000001</v>
      </c>
      <c r="Q46" s="33">
        <v>353.87880000000001</v>
      </c>
      <c r="R46" s="33">
        <v>353.87880000000001</v>
      </c>
      <c r="S46" s="33">
        <v>353.87880000000001</v>
      </c>
      <c r="T46" s="33">
        <v>353.87880000000001</v>
      </c>
      <c r="U46" s="33">
        <v>353.87880000000001</v>
      </c>
      <c r="V46" s="33">
        <v>353.87880000000001</v>
      </c>
      <c r="W46" s="33">
        <v>353.87880000000001</v>
      </c>
      <c r="X46" s="33">
        <v>353.87880000000001</v>
      </c>
      <c r="Y46" s="33">
        <v>353.87880000000001</v>
      </c>
      <c r="Z46" s="33">
        <v>353.87880000000001</v>
      </c>
      <c r="AA46" s="33">
        <v>353.87880000000001</v>
      </c>
    </row>
    <row r="47" spans="2:27">
      <c r="B47" t="s">
        <v>67</v>
      </c>
      <c r="C47" s="7" t="s">
        <v>34</v>
      </c>
      <c r="D47" s="7"/>
      <c r="E47" s="33">
        <v>363.59400000000005</v>
      </c>
      <c r="F47" s="33">
        <v>363.59400000000005</v>
      </c>
      <c r="G47" s="33">
        <v>363.59400000000005</v>
      </c>
      <c r="H47" s="33">
        <v>363.59400000000005</v>
      </c>
      <c r="I47" s="33">
        <v>363.59400000000005</v>
      </c>
      <c r="J47" s="33">
        <v>363.59400000000005</v>
      </c>
      <c r="K47" s="33">
        <v>363.59400000000005</v>
      </c>
      <c r="L47" s="33">
        <v>363.59400000000005</v>
      </c>
      <c r="M47" s="33">
        <v>363.59400000000005</v>
      </c>
      <c r="N47" s="33">
        <v>363.59400000000005</v>
      </c>
      <c r="O47" s="33">
        <v>363.59400000000005</v>
      </c>
      <c r="P47" s="33">
        <v>363.59400000000005</v>
      </c>
      <c r="Q47" s="33">
        <v>363.59400000000005</v>
      </c>
      <c r="R47" s="33">
        <v>363.59400000000005</v>
      </c>
      <c r="S47" s="33">
        <v>363.59400000000005</v>
      </c>
      <c r="T47" s="33">
        <v>363.59400000000005</v>
      </c>
      <c r="U47" s="33">
        <v>363.59400000000005</v>
      </c>
      <c r="V47" s="33">
        <v>363.59400000000005</v>
      </c>
      <c r="W47" s="33">
        <v>363.59400000000005</v>
      </c>
      <c r="X47" s="33">
        <v>363.59400000000005</v>
      </c>
      <c r="Y47" s="33">
        <v>363.59400000000005</v>
      </c>
      <c r="Z47" s="33">
        <v>363.59400000000005</v>
      </c>
      <c r="AA47" s="33">
        <v>363.59400000000005</v>
      </c>
    </row>
    <row r="48" spans="2:27">
      <c r="B48" t="s">
        <v>68</v>
      </c>
      <c r="C48" s="7" t="s">
        <v>34</v>
      </c>
      <c r="D48" s="7" t="s">
        <v>129</v>
      </c>
      <c r="E48" s="30">
        <v>390.32400000000001</v>
      </c>
      <c r="F48" s="30">
        <v>390.32400000000001</v>
      </c>
      <c r="G48" s="30">
        <v>390.32400000000001</v>
      </c>
      <c r="H48" s="30">
        <v>438.97920000000005</v>
      </c>
      <c r="I48" s="30">
        <v>419.248144768298</v>
      </c>
      <c r="J48" s="30">
        <v>411.95811765556323</v>
      </c>
      <c r="K48" s="30">
        <v>406.64095594153213</v>
      </c>
      <c r="L48" s="30">
        <v>415.99963235511865</v>
      </c>
      <c r="M48" s="30">
        <v>420.01902006317869</v>
      </c>
      <c r="N48" s="30">
        <v>412.95349331645883</v>
      </c>
      <c r="O48" s="30">
        <v>413.78324261714243</v>
      </c>
      <c r="P48" s="30">
        <v>417.91991253260034</v>
      </c>
      <c r="Q48" s="30">
        <v>424.76900640302665</v>
      </c>
      <c r="R48" s="30">
        <v>422.18375403566483</v>
      </c>
      <c r="S48" s="30">
        <v>414.13822079084963</v>
      </c>
      <c r="T48" s="30">
        <v>419.90248517712621</v>
      </c>
      <c r="U48" s="30">
        <v>420.92134683617718</v>
      </c>
      <c r="V48" s="30">
        <v>406.40417127059192</v>
      </c>
      <c r="W48" s="30">
        <v>407.87803623620312</v>
      </c>
      <c r="X48" s="30">
        <v>418.06220310629527</v>
      </c>
      <c r="Y48" s="30">
        <v>430.50412701640926</v>
      </c>
      <c r="Z48" s="30">
        <v>475.61448632390187</v>
      </c>
      <c r="AA48" s="30">
        <v>475.61448632390187</v>
      </c>
    </row>
    <row r="49" spans="2:27">
      <c r="B49" t="s">
        <v>69</v>
      </c>
      <c r="C49" s="7" t="s">
        <v>34</v>
      </c>
      <c r="D49" s="7"/>
      <c r="E49" s="33">
        <v>374.40000000000003</v>
      </c>
      <c r="F49" s="33">
        <v>374.40000000000003</v>
      </c>
      <c r="G49" s="33">
        <v>374.40000000000003</v>
      </c>
      <c r="H49" s="33">
        <v>374.40000000000003</v>
      </c>
      <c r="I49" s="33">
        <v>374.40000000000003</v>
      </c>
      <c r="J49" s="33">
        <v>374.40000000000003</v>
      </c>
      <c r="K49" s="33">
        <v>374.40000000000003</v>
      </c>
      <c r="L49" s="33">
        <v>374.40000000000003</v>
      </c>
      <c r="M49" s="33">
        <v>374.40000000000003</v>
      </c>
      <c r="N49" s="33">
        <v>374.40000000000003</v>
      </c>
      <c r="O49" s="33">
        <v>374.40000000000003</v>
      </c>
      <c r="P49" s="33">
        <v>374.40000000000003</v>
      </c>
      <c r="Q49" s="33">
        <v>374.40000000000003</v>
      </c>
      <c r="R49" s="33">
        <v>374.40000000000003</v>
      </c>
      <c r="S49" s="33">
        <v>374.40000000000003</v>
      </c>
      <c r="T49" s="33">
        <v>374.40000000000003</v>
      </c>
      <c r="U49" s="33">
        <v>374.40000000000003</v>
      </c>
      <c r="V49" s="33">
        <v>374.40000000000003</v>
      </c>
      <c r="W49" s="33">
        <v>374.40000000000003</v>
      </c>
      <c r="X49" s="33">
        <v>374.40000000000003</v>
      </c>
      <c r="Y49" s="33">
        <v>374.40000000000003</v>
      </c>
      <c r="Z49" s="33">
        <v>374.40000000000003</v>
      </c>
      <c r="AA49" s="33">
        <v>374.40000000000003</v>
      </c>
    </row>
    <row r="50" spans="2:27">
      <c r="B50" t="s">
        <v>70</v>
      </c>
      <c r="C50" s="7" t="s">
        <v>34</v>
      </c>
      <c r="D50" s="7"/>
      <c r="E50" s="33">
        <v>355.89600000000002</v>
      </c>
      <c r="F50" s="33">
        <v>355.89600000000002</v>
      </c>
      <c r="G50" s="33">
        <v>355.89600000000002</v>
      </c>
      <c r="H50" s="33">
        <v>355.89600000000002</v>
      </c>
      <c r="I50" s="33">
        <v>355.89600000000002</v>
      </c>
      <c r="J50" s="33">
        <v>355.89600000000002</v>
      </c>
      <c r="K50" s="33">
        <v>355.89600000000002</v>
      </c>
      <c r="L50" s="33">
        <v>355.89600000000002</v>
      </c>
      <c r="M50" s="33">
        <v>355.89600000000002</v>
      </c>
      <c r="N50" s="33">
        <v>355.89600000000002</v>
      </c>
      <c r="O50" s="33">
        <v>355.89600000000002</v>
      </c>
      <c r="P50" s="33">
        <v>355.89600000000002</v>
      </c>
      <c r="Q50" s="33">
        <v>355.89600000000002</v>
      </c>
      <c r="R50" s="33">
        <v>355.89600000000002</v>
      </c>
      <c r="S50" s="33">
        <v>355.89600000000002</v>
      </c>
      <c r="T50" s="33">
        <v>355.89600000000002</v>
      </c>
      <c r="U50" s="33">
        <v>355.89600000000002</v>
      </c>
      <c r="V50" s="33">
        <v>355.89600000000002</v>
      </c>
      <c r="W50" s="33">
        <v>355.89600000000002</v>
      </c>
      <c r="X50" s="33">
        <v>355.89600000000002</v>
      </c>
      <c r="Y50" s="33">
        <v>355.89600000000002</v>
      </c>
      <c r="Z50" s="33">
        <v>355.89600000000002</v>
      </c>
      <c r="AA50" s="33">
        <v>355.89600000000002</v>
      </c>
    </row>
    <row r="52" spans="2:27">
      <c r="B52" s="163" t="s">
        <v>71</v>
      </c>
    </row>
    <row r="53" spans="2:27">
      <c r="B53" t="s">
        <v>72</v>
      </c>
      <c r="C53" s="7" t="s">
        <v>34</v>
      </c>
      <c r="E53" s="33" t="s">
        <v>40</v>
      </c>
      <c r="F53" s="33" t="s">
        <v>40</v>
      </c>
      <c r="G53" s="33" t="s">
        <v>40</v>
      </c>
      <c r="H53" s="33" t="s">
        <v>40</v>
      </c>
      <c r="I53" s="33" t="s">
        <v>40</v>
      </c>
      <c r="J53" s="33" t="s">
        <v>40</v>
      </c>
      <c r="K53" s="33" t="s">
        <v>40</v>
      </c>
      <c r="L53" s="33" t="s">
        <v>40</v>
      </c>
      <c r="M53" s="33" t="s">
        <v>40</v>
      </c>
      <c r="N53" s="33" t="s">
        <v>40</v>
      </c>
      <c r="O53" s="33" t="s">
        <v>40</v>
      </c>
      <c r="P53" s="33" t="s">
        <v>40</v>
      </c>
      <c r="Q53" s="33" t="s">
        <v>40</v>
      </c>
      <c r="R53" s="33" t="s">
        <v>40</v>
      </c>
      <c r="S53" s="33" t="s">
        <v>40</v>
      </c>
      <c r="T53" s="33" t="s">
        <v>40</v>
      </c>
      <c r="U53" s="33" t="s">
        <v>40</v>
      </c>
      <c r="V53" s="33" t="s">
        <v>40</v>
      </c>
      <c r="W53" s="33" t="s">
        <v>40</v>
      </c>
      <c r="X53" s="33" t="s">
        <v>40</v>
      </c>
      <c r="Y53" s="33" t="s">
        <v>40</v>
      </c>
      <c r="Z53" s="33" t="s">
        <v>40</v>
      </c>
      <c r="AA53" s="33" t="s">
        <v>40</v>
      </c>
    </row>
    <row r="54" spans="2:27">
      <c r="B54" t="s">
        <v>73</v>
      </c>
      <c r="C54" s="7" t="s">
        <v>34</v>
      </c>
      <c r="D54" t="s">
        <v>74</v>
      </c>
      <c r="E54" s="33" t="s">
        <v>40</v>
      </c>
      <c r="F54" s="33" t="s">
        <v>40</v>
      </c>
      <c r="G54" s="33" t="s">
        <v>40</v>
      </c>
      <c r="H54" s="33" t="s">
        <v>40</v>
      </c>
      <c r="I54" s="33" t="s">
        <v>40</v>
      </c>
      <c r="J54" s="33" t="s">
        <v>40</v>
      </c>
      <c r="K54" s="33" t="s">
        <v>40</v>
      </c>
      <c r="L54" s="33" t="s">
        <v>40</v>
      </c>
      <c r="M54" s="33" t="s">
        <v>40</v>
      </c>
      <c r="N54" s="33" t="s">
        <v>40</v>
      </c>
      <c r="O54" s="33" t="s">
        <v>40</v>
      </c>
      <c r="P54" s="33" t="s">
        <v>40</v>
      </c>
      <c r="Q54" s="33" t="s">
        <v>40</v>
      </c>
      <c r="R54" s="33" t="s">
        <v>40</v>
      </c>
      <c r="S54" s="33" t="s">
        <v>40</v>
      </c>
      <c r="T54" s="33" t="s">
        <v>40</v>
      </c>
      <c r="U54" s="33" t="s">
        <v>40</v>
      </c>
      <c r="V54" s="33" t="s">
        <v>40</v>
      </c>
      <c r="W54" s="33" t="s">
        <v>40</v>
      </c>
      <c r="X54" s="33" t="s">
        <v>40</v>
      </c>
      <c r="Y54" s="33" t="s">
        <v>40</v>
      </c>
      <c r="Z54" s="33" t="s">
        <v>40</v>
      </c>
      <c r="AA54" s="33" t="s">
        <v>40</v>
      </c>
    </row>
    <row r="57" spans="2:27" ht="15" thickBot="1">
      <c r="B57" s="12" t="s">
        <v>75</v>
      </c>
      <c r="C57" s="12" t="s">
        <v>90</v>
      </c>
      <c r="D57" s="12" t="s">
        <v>29</v>
      </c>
      <c r="E57" s="12">
        <v>2001</v>
      </c>
      <c r="F57" s="12">
        <f>E57+1</f>
        <v>2002</v>
      </c>
      <c r="G57" s="12">
        <f t="shared" ref="G57" si="21">F57+1</f>
        <v>2003</v>
      </c>
      <c r="H57" s="12">
        <f t="shared" ref="H57" si="22">G57+1</f>
        <v>2004</v>
      </c>
      <c r="I57" s="12">
        <f t="shared" ref="I57" si="23">H57+1</f>
        <v>2005</v>
      </c>
      <c r="J57" s="12">
        <f t="shared" ref="J57" si="24">I57+1</f>
        <v>2006</v>
      </c>
      <c r="K57" s="12">
        <f t="shared" ref="K57" si="25">J57+1</f>
        <v>2007</v>
      </c>
      <c r="L57" s="12">
        <f t="shared" ref="L57" si="26">K57+1</f>
        <v>2008</v>
      </c>
      <c r="M57" s="12">
        <f t="shared" ref="M57" si="27">L57+1</f>
        <v>2009</v>
      </c>
      <c r="N57" s="12">
        <f t="shared" ref="N57" si="28">M57+1</f>
        <v>2010</v>
      </c>
      <c r="O57" s="12">
        <f t="shared" ref="O57" si="29">N57+1</f>
        <v>2011</v>
      </c>
      <c r="P57" s="12">
        <f t="shared" ref="P57" si="30">O57+1</f>
        <v>2012</v>
      </c>
      <c r="Q57" s="12">
        <f t="shared" ref="Q57" si="31">P57+1</f>
        <v>2013</v>
      </c>
      <c r="R57" s="12">
        <f t="shared" ref="R57" si="32">Q57+1</f>
        <v>2014</v>
      </c>
      <c r="S57" s="12">
        <f t="shared" ref="S57" si="33">R57+1</f>
        <v>2015</v>
      </c>
      <c r="T57" s="12">
        <f t="shared" ref="T57" si="34">S57+1</f>
        <v>2016</v>
      </c>
      <c r="U57" s="12">
        <f t="shared" ref="U57" si="35">T57+1</f>
        <v>2017</v>
      </c>
      <c r="V57" s="12">
        <f t="shared" ref="V57" si="36">U57+1</f>
        <v>2018</v>
      </c>
      <c r="W57" s="12">
        <f t="shared" ref="W57" si="37">V57+1</f>
        <v>2019</v>
      </c>
      <c r="X57" s="12">
        <f t="shared" ref="X57" si="38">W57+1</f>
        <v>2020</v>
      </c>
      <c r="Y57" s="12">
        <f t="shared" ref="Y57" si="39">X57+1</f>
        <v>2021</v>
      </c>
      <c r="Z57" s="12">
        <f t="shared" ref="Z57:AA57" si="40">Y57+1</f>
        <v>2022</v>
      </c>
      <c r="AA57" s="12">
        <f t="shared" si="40"/>
        <v>2023</v>
      </c>
    </row>
    <row r="58" spans="2:27">
      <c r="B58" t="s">
        <v>78</v>
      </c>
      <c r="C58" s="7" t="s">
        <v>34</v>
      </c>
      <c r="D58" s="7" t="s">
        <v>134</v>
      </c>
      <c r="E58" s="29">
        <f t="shared" ref="E58:Y58" si="41">E59*0.902</f>
        <v>185.69193240883669</v>
      </c>
      <c r="F58" s="29">
        <f t="shared" si="41"/>
        <v>185.03662187339887</v>
      </c>
      <c r="G58" s="29">
        <f t="shared" si="41"/>
        <v>184.62639446298991</v>
      </c>
      <c r="H58" s="29">
        <f t="shared" si="41"/>
        <v>184.35133338904885</v>
      </c>
      <c r="I58" s="29">
        <f t="shared" si="41"/>
        <v>184.40852002146184</v>
      </c>
      <c r="J58" s="29">
        <f t="shared" si="41"/>
        <v>184.510922391121</v>
      </c>
      <c r="K58" s="29">
        <f t="shared" si="41"/>
        <v>184.98927501897614</v>
      </c>
      <c r="L58" s="29">
        <f t="shared" si="41"/>
        <v>184.67090133591856</v>
      </c>
      <c r="M58" s="29">
        <f t="shared" si="41"/>
        <v>185.21019712564768</v>
      </c>
      <c r="N58" s="29">
        <f t="shared" si="41"/>
        <v>185.47300580406358</v>
      </c>
      <c r="O58" s="29">
        <f t="shared" si="41"/>
        <v>185.2374922548081</v>
      </c>
      <c r="P58" s="29">
        <f t="shared" si="41"/>
        <v>184.66115236942744</v>
      </c>
      <c r="Q58" s="29">
        <f t="shared" si="41"/>
        <v>181.94049318488928</v>
      </c>
      <c r="R58" s="29">
        <f t="shared" si="41"/>
        <v>184.16225015682173</v>
      </c>
      <c r="S58" s="29">
        <f t="shared" si="41"/>
        <v>184.80038308562081</v>
      </c>
      <c r="T58" s="29">
        <f t="shared" si="41"/>
        <v>181.35390892352862</v>
      </c>
      <c r="U58" s="29">
        <f t="shared" si="41"/>
        <v>180.993377095385</v>
      </c>
      <c r="V58" s="29">
        <f t="shared" si="41"/>
        <v>181.17169933425794</v>
      </c>
      <c r="W58" s="29">
        <f t="shared" si="41"/>
        <v>181.96089422166764</v>
      </c>
      <c r="X58" s="29">
        <f t="shared" si="41"/>
        <v>182.4247598961617</v>
      </c>
      <c r="Y58" s="29">
        <f t="shared" si="41"/>
        <v>183.00098638932101</v>
      </c>
      <c r="Z58" s="29">
        <f>Z59*0.902</f>
        <v>183.97736960621853</v>
      </c>
      <c r="AA58" s="29">
        <f>AA59*0.902</f>
        <v>183.97736960621853</v>
      </c>
    </row>
    <row r="59" spans="2:27">
      <c r="B59" t="s">
        <v>79</v>
      </c>
      <c r="C59" s="7" t="s">
        <v>34</v>
      </c>
      <c r="D59" s="7" t="s">
        <v>134</v>
      </c>
      <c r="E59" s="30">
        <v>205.86688737121585</v>
      </c>
      <c r="F59" s="30">
        <v>205.14037901707192</v>
      </c>
      <c r="G59" s="30">
        <v>204.68558144455642</v>
      </c>
      <c r="H59" s="30">
        <v>204.38063568630693</v>
      </c>
      <c r="I59" s="30">
        <v>204.444035500512</v>
      </c>
      <c r="J59" s="30">
        <v>204.55756362651994</v>
      </c>
      <c r="K59" s="30">
        <v>205.08788804764538</v>
      </c>
      <c r="L59" s="30">
        <v>204.73492387574117</v>
      </c>
      <c r="M59" s="30">
        <v>205.33281277787992</v>
      </c>
      <c r="N59" s="30">
        <v>205.62417494907268</v>
      </c>
      <c r="O59" s="30">
        <v>205.36307345322405</v>
      </c>
      <c r="P59" s="30">
        <v>204.7241157088996</v>
      </c>
      <c r="Q59" s="30">
        <v>201.70786384134067</v>
      </c>
      <c r="R59" s="30">
        <v>204.17100904303962</v>
      </c>
      <c r="S59" s="30">
        <v>204.87847348738447</v>
      </c>
      <c r="T59" s="30">
        <v>201.05754869570799</v>
      </c>
      <c r="U59" s="30">
        <v>200.65784600375278</v>
      </c>
      <c r="V59" s="30">
        <v>200.85554249917732</v>
      </c>
      <c r="W59" s="30">
        <v>201.73048139874462</v>
      </c>
      <c r="X59" s="30">
        <v>202.24474489596639</v>
      </c>
      <c r="Y59" s="30">
        <v>202.88357692829379</v>
      </c>
      <c r="Z59" s="30">
        <v>203.96604169203829</v>
      </c>
      <c r="AA59" s="30">
        <v>203.96604169203829</v>
      </c>
    </row>
    <row r="62" spans="2:27" ht="15" thickBot="1">
      <c r="B62" s="12" t="s">
        <v>80</v>
      </c>
      <c r="C62" s="12" t="s">
        <v>90</v>
      </c>
      <c r="D62" s="12" t="s">
        <v>29</v>
      </c>
      <c r="E62" s="12">
        <v>2001</v>
      </c>
      <c r="F62" s="12">
        <f>E62+1</f>
        <v>2002</v>
      </c>
      <c r="G62" s="12">
        <f t="shared" ref="G62" si="42">F62+1</f>
        <v>2003</v>
      </c>
      <c r="H62" s="12">
        <f t="shared" ref="H62" si="43">G62+1</f>
        <v>2004</v>
      </c>
      <c r="I62" s="12">
        <f t="shared" ref="I62" si="44">H62+1</f>
        <v>2005</v>
      </c>
      <c r="J62" s="12">
        <f t="shared" ref="J62" si="45">I62+1</f>
        <v>2006</v>
      </c>
      <c r="K62" s="12">
        <f t="shared" ref="K62" si="46">J62+1</f>
        <v>2007</v>
      </c>
      <c r="L62" s="12">
        <f t="shared" ref="L62" si="47">K62+1</f>
        <v>2008</v>
      </c>
      <c r="M62" s="12">
        <f t="shared" ref="M62" si="48">L62+1</f>
        <v>2009</v>
      </c>
      <c r="N62" s="12">
        <f t="shared" ref="N62" si="49">M62+1</f>
        <v>2010</v>
      </c>
      <c r="O62" s="12">
        <f t="shared" ref="O62" si="50">N62+1</f>
        <v>2011</v>
      </c>
      <c r="P62" s="12">
        <f t="shared" ref="P62" si="51">O62+1</f>
        <v>2012</v>
      </c>
      <c r="Q62" s="12">
        <f t="shared" ref="Q62" si="52">P62+1</f>
        <v>2013</v>
      </c>
      <c r="R62" s="12">
        <f t="shared" ref="R62" si="53">Q62+1</f>
        <v>2014</v>
      </c>
      <c r="S62" s="12">
        <f t="shared" ref="S62" si="54">R62+1</f>
        <v>2015</v>
      </c>
      <c r="T62" s="12">
        <f t="shared" ref="T62" si="55">S62+1</f>
        <v>2016</v>
      </c>
      <c r="U62" s="12">
        <f t="shared" ref="U62" si="56">T62+1</f>
        <v>2017</v>
      </c>
      <c r="V62" s="12">
        <f t="shared" ref="V62" si="57">U62+1</f>
        <v>2018</v>
      </c>
      <c r="W62" s="12">
        <f t="shared" ref="W62" si="58">V62+1</f>
        <v>2019</v>
      </c>
      <c r="X62" s="12">
        <f t="shared" ref="X62" si="59">W62+1</f>
        <v>2020</v>
      </c>
      <c r="Y62" s="12">
        <f t="shared" ref="Y62" si="60">X62+1</f>
        <v>2021</v>
      </c>
      <c r="Z62" s="12">
        <f t="shared" ref="Z62:AA62" si="61">Y62+1</f>
        <v>2022</v>
      </c>
      <c r="AA62" s="12">
        <f t="shared" si="61"/>
        <v>2023</v>
      </c>
    </row>
    <row r="63" spans="2:27" ht="101.5">
      <c r="B63" t="s">
        <v>81</v>
      </c>
      <c r="C63" s="7" t="s">
        <v>34</v>
      </c>
      <c r="D63" s="34" t="s">
        <v>122</v>
      </c>
      <c r="E63" s="28">
        <v>806.67694549620035</v>
      </c>
      <c r="F63" s="28">
        <v>742.9136548315447</v>
      </c>
      <c r="G63" s="28">
        <v>675.07308239107545</v>
      </c>
      <c r="H63" s="28">
        <v>638.20808249681465</v>
      </c>
      <c r="I63" s="28">
        <v>635.64869247392062</v>
      </c>
      <c r="J63" s="28">
        <v>596.17742833631416</v>
      </c>
      <c r="K63" s="28">
        <v>560.9929775045598</v>
      </c>
      <c r="L63" s="28">
        <v>547.91284828182791</v>
      </c>
      <c r="M63" s="28">
        <v>524.4490616177261</v>
      </c>
      <c r="N63" s="28">
        <v>529.76867270410673</v>
      </c>
      <c r="O63" s="28">
        <v>489.1428497093043</v>
      </c>
      <c r="P63" s="28">
        <v>532.13753814115057</v>
      </c>
      <c r="Q63" s="28">
        <v>471.75250968875645</v>
      </c>
      <c r="R63" s="28">
        <v>460.58901488553414</v>
      </c>
      <c r="S63" s="28">
        <v>469.85089961494003</v>
      </c>
      <c r="T63" s="28">
        <v>485.66504690073668</v>
      </c>
      <c r="U63" s="28">
        <v>447.03202168126819</v>
      </c>
      <c r="V63" s="28">
        <v>387.75245155037999</v>
      </c>
      <c r="W63" s="28">
        <v>336.74039113043852</v>
      </c>
      <c r="X63" s="28">
        <v>310.40798633660523</v>
      </c>
      <c r="Y63" s="28">
        <v>347.73300068927199</v>
      </c>
      <c r="Z63" s="28">
        <v>332.33780524030277</v>
      </c>
      <c r="AA63" s="28">
        <v>254.75457870819272</v>
      </c>
    </row>
    <row r="64" spans="2:27" ht="87">
      <c r="B64" t="s">
        <v>82</v>
      </c>
      <c r="C64" s="7" t="s">
        <v>34</v>
      </c>
      <c r="D64" s="34" t="s">
        <v>123</v>
      </c>
      <c r="E64" s="28">
        <v>692.4346563977515</v>
      </c>
      <c r="F64" s="28">
        <v>637.7462046013078</v>
      </c>
      <c r="G64" s="28">
        <v>582.50245069884238</v>
      </c>
      <c r="H64" s="28">
        <v>553.02770665760306</v>
      </c>
      <c r="I64" s="28">
        <v>553.83349330763633</v>
      </c>
      <c r="J64" s="28">
        <v>517.23317939577851</v>
      </c>
      <c r="K64" s="28">
        <v>488.69784061229626</v>
      </c>
      <c r="L64" s="28">
        <v>477.75097647035506</v>
      </c>
      <c r="M64" s="28">
        <v>457.10382057007979</v>
      </c>
      <c r="N64" s="28">
        <v>468.07375322173948</v>
      </c>
      <c r="O64" s="28">
        <v>435.33337483221055</v>
      </c>
      <c r="P64" s="28">
        <v>469.62892218700227</v>
      </c>
      <c r="Q64" s="28">
        <v>416.38053044802069</v>
      </c>
      <c r="R64" s="28">
        <v>407.85495801750875</v>
      </c>
      <c r="S64" s="28">
        <v>417.27418024576218</v>
      </c>
      <c r="T64" s="28">
        <v>431.14665273695829</v>
      </c>
      <c r="U64" s="28">
        <v>398.26708728730893</v>
      </c>
      <c r="V64" s="28">
        <v>344.89712446759961</v>
      </c>
      <c r="W64" s="28">
        <v>300.98295785004638</v>
      </c>
      <c r="X64" s="28">
        <v>276.74626714148093</v>
      </c>
      <c r="Y64" s="28">
        <v>310.0277479953017</v>
      </c>
      <c r="Z64" s="28">
        <v>297.73490861872193</v>
      </c>
      <c r="AA64" s="28">
        <v>229.85249570861879</v>
      </c>
    </row>
  </sheetData>
  <hyperlinks>
    <hyperlink ref="B9" r:id="rId1" xr:uid="{5BB6DB60-AB30-466E-88C1-96E0ECBB39D2}"/>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0E35A-B959-4446-9A22-345187D68E40}">
  <dimension ref="B2:AA26"/>
  <sheetViews>
    <sheetView showGridLines="0" workbookViewId="0"/>
  </sheetViews>
  <sheetFormatPr defaultColWidth="9.1796875" defaultRowHeight="14.5"/>
  <cols>
    <col min="2" max="2" width="30.453125" bestFit="1" customWidth="1"/>
    <col min="3" max="3" width="7.1796875" bestFit="1" customWidth="1"/>
    <col min="4" max="4" width="50.453125" bestFit="1" customWidth="1"/>
    <col min="5" max="27" width="8.1796875" customWidth="1"/>
  </cols>
  <sheetData>
    <row r="2" spans="2:27" ht="17.5" thickBot="1">
      <c r="B2" s="10" t="s">
        <v>26</v>
      </c>
      <c r="C2" s="10"/>
      <c r="D2" s="10"/>
      <c r="E2" s="10"/>
      <c r="F2" s="10"/>
      <c r="G2" s="10"/>
      <c r="H2" s="10"/>
      <c r="I2" s="10"/>
      <c r="J2" s="10"/>
      <c r="K2" s="10"/>
      <c r="L2" s="10"/>
      <c r="M2" s="10"/>
      <c r="N2" s="10"/>
      <c r="O2" s="10"/>
      <c r="P2" s="10"/>
      <c r="Q2" s="10"/>
      <c r="R2" s="10"/>
      <c r="S2" s="10"/>
      <c r="T2" s="10"/>
      <c r="U2" s="10"/>
      <c r="V2" s="10"/>
      <c r="W2" s="10"/>
      <c r="X2" s="10"/>
      <c r="Y2" s="10"/>
      <c r="Z2" s="10"/>
      <c r="AA2" s="10"/>
    </row>
    <row r="3" spans="2:27" ht="15" thickTop="1">
      <c r="B3" s="11"/>
      <c r="C3" s="11"/>
      <c r="D3" s="9"/>
      <c r="E3" s="9"/>
      <c r="F3" s="9"/>
      <c r="G3" s="9"/>
      <c r="H3" s="9"/>
      <c r="I3" s="9"/>
      <c r="J3" s="9"/>
      <c r="K3" s="9"/>
      <c r="L3" s="9"/>
      <c r="M3" s="9"/>
      <c r="N3" s="9"/>
      <c r="O3" s="9"/>
      <c r="P3" s="9"/>
      <c r="Q3" s="9"/>
      <c r="R3" s="9"/>
      <c r="S3" s="9"/>
      <c r="T3" s="9"/>
      <c r="U3" s="9"/>
      <c r="V3" s="9"/>
      <c r="W3" s="9"/>
      <c r="X3" s="9"/>
      <c r="Y3" s="9"/>
      <c r="Z3" s="9"/>
      <c r="AA3" s="9"/>
    </row>
    <row r="5" spans="2:27" ht="15" thickBot="1">
      <c r="B5" s="31" t="s">
        <v>23</v>
      </c>
      <c r="C5" s="31" t="s">
        <v>99</v>
      </c>
      <c r="D5" s="31" t="s">
        <v>29</v>
      </c>
      <c r="E5" s="12">
        <v>2001</v>
      </c>
      <c r="F5" s="12">
        <f>E5+1</f>
        <v>2002</v>
      </c>
      <c r="G5" s="12">
        <f t="shared" ref="G5:AA5" si="0">F5+1</f>
        <v>2003</v>
      </c>
      <c r="H5" s="12">
        <f t="shared" si="0"/>
        <v>2004</v>
      </c>
      <c r="I5" s="12">
        <f t="shared" si="0"/>
        <v>2005</v>
      </c>
      <c r="J5" s="12">
        <f t="shared" si="0"/>
        <v>2006</v>
      </c>
      <c r="K5" s="12">
        <f t="shared" si="0"/>
        <v>2007</v>
      </c>
      <c r="L5" s="12">
        <f t="shared" si="0"/>
        <v>2008</v>
      </c>
      <c r="M5" s="12">
        <f t="shared" si="0"/>
        <v>2009</v>
      </c>
      <c r="N5" s="12">
        <f t="shared" si="0"/>
        <v>2010</v>
      </c>
      <c r="O5" s="12">
        <f t="shared" si="0"/>
        <v>2011</v>
      </c>
      <c r="P5" s="12">
        <f t="shared" si="0"/>
        <v>2012</v>
      </c>
      <c r="Q5" s="12">
        <f t="shared" si="0"/>
        <v>2013</v>
      </c>
      <c r="R5" s="12">
        <f t="shared" si="0"/>
        <v>2014</v>
      </c>
      <c r="S5" s="12">
        <f t="shared" si="0"/>
        <v>2015</v>
      </c>
      <c r="T5" s="12">
        <f t="shared" si="0"/>
        <v>2016</v>
      </c>
      <c r="U5" s="12">
        <f t="shared" si="0"/>
        <v>2017</v>
      </c>
      <c r="V5" s="12">
        <f t="shared" si="0"/>
        <v>2018</v>
      </c>
      <c r="W5" s="12">
        <f t="shared" si="0"/>
        <v>2019</v>
      </c>
      <c r="X5" s="12">
        <f t="shared" si="0"/>
        <v>2020</v>
      </c>
      <c r="Y5" s="12">
        <f t="shared" si="0"/>
        <v>2021</v>
      </c>
      <c r="Z5" s="12">
        <f t="shared" si="0"/>
        <v>2022</v>
      </c>
      <c r="AA5" s="12">
        <f t="shared" si="0"/>
        <v>2023</v>
      </c>
    </row>
    <row r="6" spans="2:27">
      <c r="B6" s="42" t="s">
        <v>41</v>
      </c>
      <c r="C6" s="42"/>
      <c r="D6" s="8"/>
      <c r="E6" s="8"/>
    </row>
    <row r="7" spans="2:27">
      <c r="B7" s="7" t="s">
        <v>42</v>
      </c>
      <c r="C7" s="7" t="s">
        <v>38</v>
      </c>
      <c r="E7" s="27">
        <f>10^6/1067</f>
        <v>937.20712277413304</v>
      </c>
      <c r="F7" s="27">
        <f t="shared" ref="F7:AA7" si="1">10^6/1067</f>
        <v>937.20712277413304</v>
      </c>
      <c r="G7" s="27">
        <f t="shared" si="1"/>
        <v>937.20712277413304</v>
      </c>
      <c r="H7" s="27">
        <f t="shared" si="1"/>
        <v>937.20712277413304</v>
      </c>
      <c r="I7" s="27">
        <f t="shared" si="1"/>
        <v>937.20712277413304</v>
      </c>
      <c r="J7" s="27">
        <f t="shared" si="1"/>
        <v>937.20712277413304</v>
      </c>
      <c r="K7" s="27">
        <f t="shared" si="1"/>
        <v>937.20712277413304</v>
      </c>
      <c r="L7" s="27">
        <f t="shared" si="1"/>
        <v>937.20712277413304</v>
      </c>
      <c r="M7" s="27">
        <f t="shared" si="1"/>
        <v>937.20712277413304</v>
      </c>
      <c r="N7" s="27">
        <f t="shared" si="1"/>
        <v>937.20712277413304</v>
      </c>
      <c r="O7" s="27">
        <f t="shared" si="1"/>
        <v>937.20712277413304</v>
      </c>
      <c r="P7" s="27">
        <f t="shared" si="1"/>
        <v>937.20712277413304</v>
      </c>
      <c r="Q7" s="27">
        <f t="shared" si="1"/>
        <v>937.20712277413304</v>
      </c>
      <c r="R7" s="27">
        <f t="shared" si="1"/>
        <v>937.20712277413304</v>
      </c>
      <c r="S7" s="27">
        <f t="shared" si="1"/>
        <v>937.20712277413304</v>
      </c>
      <c r="T7" s="27">
        <f t="shared" si="1"/>
        <v>937.20712277413304</v>
      </c>
      <c r="U7" s="27">
        <f t="shared" si="1"/>
        <v>937.20712277413304</v>
      </c>
      <c r="V7" s="27">
        <f t="shared" si="1"/>
        <v>937.20712277413304</v>
      </c>
      <c r="W7" s="27">
        <f t="shared" si="1"/>
        <v>937.20712277413304</v>
      </c>
      <c r="X7" s="27">
        <f t="shared" si="1"/>
        <v>937.20712277413304</v>
      </c>
      <c r="Y7" s="27">
        <f t="shared" si="1"/>
        <v>937.20712277413304</v>
      </c>
      <c r="Z7" s="27">
        <f t="shared" si="1"/>
        <v>937.20712277413304</v>
      </c>
      <c r="AA7" s="27">
        <f t="shared" si="1"/>
        <v>937.20712277413304</v>
      </c>
    </row>
    <row r="8" spans="2:27">
      <c r="B8" s="7" t="s">
        <v>43</v>
      </c>
      <c r="C8" s="7" t="s">
        <v>38</v>
      </c>
      <c r="E8" s="27">
        <v>740.74074074074076</v>
      </c>
      <c r="F8" s="27">
        <v>740.74074074074076</v>
      </c>
      <c r="G8" s="27">
        <v>740.74074074074076</v>
      </c>
      <c r="H8" s="27">
        <v>740.74074074074076</v>
      </c>
      <c r="I8" s="27">
        <v>740.74074074074076</v>
      </c>
      <c r="J8" s="27">
        <v>740.74074074074076</v>
      </c>
      <c r="K8" s="27">
        <v>740.74074074074076</v>
      </c>
      <c r="L8" s="27">
        <v>740.74074074074076</v>
      </c>
      <c r="M8" s="27">
        <v>740.74074074074076</v>
      </c>
      <c r="N8" s="27">
        <v>740.74074074074076</v>
      </c>
      <c r="O8" s="27">
        <v>740.74074074074076</v>
      </c>
      <c r="P8" s="27">
        <v>740.74074074074076</v>
      </c>
      <c r="Q8" s="27">
        <v>740.74074074074076</v>
      </c>
      <c r="R8" s="27">
        <v>740.74074074074076</v>
      </c>
      <c r="S8" s="27">
        <v>740.74074074074076</v>
      </c>
      <c r="T8" s="27">
        <v>740.74074074074076</v>
      </c>
      <c r="U8" s="27">
        <v>740.74074074074076</v>
      </c>
      <c r="V8" s="27">
        <v>740.74074074074076</v>
      </c>
      <c r="W8" s="27">
        <v>740.74074074074076</v>
      </c>
      <c r="X8" s="27">
        <v>740.74074074074076</v>
      </c>
      <c r="Y8" s="27">
        <v>740.74074074074076</v>
      </c>
      <c r="Z8" s="27">
        <v>740.74074074074076</v>
      </c>
      <c r="AA8" s="27">
        <v>740.74074074074076</v>
      </c>
    </row>
    <row r="9" spans="2:27">
      <c r="B9" s="7" t="s">
        <v>44</v>
      </c>
      <c r="C9" s="7" t="s">
        <v>38</v>
      </c>
      <c r="E9" s="27">
        <v>800</v>
      </c>
      <c r="F9" s="27">
        <v>800</v>
      </c>
      <c r="G9" s="27">
        <v>800</v>
      </c>
      <c r="H9" s="27">
        <v>800</v>
      </c>
      <c r="I9" s="27">
        <v>800</v>
      </c>
      <c r="J9" s="27">
        <v>800</v>
      </c>
      <c r="K9" s="27">
        <v>800</v>
      </c>
      <c r="L9" s="27">
        <v>800</v>
      </c>
      <c r="M9" s="27">
        <v>800</v>
      </c>
      <c r="N9" s="27">
        <v>800</v>
      </c>
      <c r="O9" s="27">
        <v>800</v>
      </c>
      <c r="P9" s="27">
        <v>800</v>
      </c>
      <c r="Q9" s="27">
        <v>800</v>
      </c>
      <c r="R9" s="27">
        <v>800</v>
      </c>
      <c r="S9" s="27">
        <v>800</v>
      </c>
      <c r="T9" s="27">
        <v>800</v>
      </c>
      <c r="U9" s="27">
        <v>800</v>
      </c>
      <c r="V9" s="27">
        <v>800</v>
      </c>
      <c r="W9" s="27">
        <v>800</v>
      </c>
      <c r="X9" s="27">
        <v>800</v>
      </c>
      <c r="Y9" s="27">
        <v>800</v>
      </c>
      <c r="Z9" s="27">
        <v>800</v>
      </c>
      <c r="AA9" s="27">
        <v>800</v>
      </c>
    </row>
    <row r="10" spans="2:27">
      <c r="B10" t="s">
        <v>45</v>
      </c>
      <c r="C10" s="7" t="s">
        <v>38</v>
      </c>
      <c r="E10" s="27">
        <v>800</v>
      </c>
      <c r="F10" s="27">
        <v>800</v>
      </c>
      <c r="G10" s="27">
        <v>800</v>
      </c>
      <c r="H10" s="27">
        <v>800</v>
      </c>
      <c r="I10" s="27">
        <v>800</v>
      </c>
      <c r="J10" s="27">
        <v>800</v>
      </c>
      <c r="K10" s="27">
        <v>800</v>
      </c>
      <c r="L10" s="27">
        <v>800</v>
      </c>
      <c r="M10" s="27">
        <v>800</v>
      </c>
      <c r="N10" s="27">
        <v>800</v>
      </c>
      <c r="O10" s="27">
        <v>800</v>
      </c>
      <c r="P10" s="27">
        <v>800</v>
      </c>
      <c r="Q10" s="27">
        <v>800</v>
      </c>
      <c r="R10" s="27">
        <v>800</v>
      </c>
      <c r="S10" s="27">
        <v>800</v>
      </c>
      <c r="T10" s="27">
        <v>800</v>
      </c>
      <c r="U10" s="27">
        <v>800</v>
      </c>
      <c r="V10" s="27">
        <v>800</v>
      </c>
      <c r="W10" s="27">
        <v>800</v>
      </c>
      <c r="X10" s="27">
        <v>800</v>
      </c>
      <c r="Y10" s="27">
        <v>800</v>
      </c>
      <c r="Z10" s="27">
        <v>800</v>
      </c>
      <c r="AA10" s="27">
        <v>800</v>
      </c>
    </row>
    <row r="11" spans="2:27">
      <c r="B11" s="7" t="s">
        <v>46</v>
      </c>
      <c r="C11" s="7" t="s">
        <v>38</v>
      </c>
      <c r="E11" s="27">
        <v>845.30853761622996</v>
      </c>
      <c r="F11" s="27">
        <v>845.30853761622996</v>
      </c>
      <c r="G11" s="27">
        <v>845.30853761622996</v>
      </c>
      <c r="H11" s="27">
        <v>845.30853761622996</v>
      </c>
      <c r="I11" s="27">
        <v>845.30853761622996</v>
      </c>
      <c r="J11" s="27">
        <v>845.30853761622996</v>
      </c>
      <c r="K11" s="27">
        <v>845.30853761622996</v>
      </c>
      <c r="L11" s="27">
        <v>845.30853761622996</v>
      </c>
      <c r="M11" s="27">
        <v>845.30853761622996</v>
      </c>
      <c r="N11" s="27">
        <v>845.30853761622996</v>
      </c>
      <c r="O11" s="27">
        <v>845.30853761622996</v>
      </c>
      <c r="P11" s="27">
        <v>845.30853761622996</v>
      </c>
      <c r="Q11" s="27">
        <v>845.30853761622996</v>
      </c>
      <c r="R11" s="27">
        <v>845.30853761622996</v>
      </c>
      <c r="S11" s="27">
        <v>845.30853761622996</v>
      </c>
      <c r="T11" s="27">
        <v>845.30853761622996</v>
      </c>
      <c r="U11" s="27">
        <v>845.30853761622996</v>
      </c>
      <c r="V11" s="27">
        <v>845.30853761622996</v>
      </c>
      <c r="W11" s="27">
        <v>845.30853761622996</v>
      </c>
      <c r="X11" s="27">
        <v>845.30853761622996</v>
      </c>
      <c r="Y11" s="27">
        <v>845.30853761622996</v>
      </c>
      <c r="Z11" s="27">
        <v>845.30853761622996</v>
      </c>
      <c r="AA11" s="27">
        <v>845.30853761622996</v>
      </c>
    </row>
    <row r="12" spans="2:27">
      <c r="B12" t="s">
        <v>47</v>
      </c>
      <c r="C12" s="7" t="s">
        <v>38</v>
      </c>
      <c r="E12" s="27">
        <v>941.61958568738225</v>
      </c>
      <c r="F12" s="27">
        <v>941.61958568738225</v>
      </c>
      <c r="G12" s="27">
        <v>941.61958568738225</v>
      </c>
      <c r="H12" s="27">
        <v>941.61958568738225</v>
      </c>
      <c r="I12" s="27">
        <v>941.61958568738225</v>
      </c>
      <c r="J12" s="27">
        <v>941.61958568738225</v>
      </c>
      <c r="K12" s="27">
        <v>941.61958568738225</v>
      </c>
      <c r="L12" s="27">
        <v>941.61958568738225</v>
      </c>
      <c r="M12" s="27">
        <v>941.61958568738225</v>
      </c>
      <c r="N12" s="27">
        <v>941.61958568738225</v>
      </c>
      <c r="O12" s="27">
        <v>941.61958568738225</v>
      </c>
      <c r="P12" s="27">
        <v>941.61958568738225</v>
      </c>
      <c r="Q12" s="27">
        <v>941.61958568738225</v>
      </c>
      <c r="R12" s="27">
        <v>941.61958568738225</v>
      </c>
      <c r="S12" s="27">
        <v>941.61958568738225</v>
      </c>
      <c r="T12" s="27">
        <v>941.61958568738225</v>
      </c>
      <c r="U12" s="27">
        <v>941.61958568738225</v>
      </c>
      <c r="V12" s="27">
        <v>941.61958568738225</v>
      </c>
      <c r="W12" s="27">
        <v>941.61958568738225</v>
      </c>
      <c r="X12" s="27">
        <v>941.61958568738225</v>
      </c>
      <c r="Y12" s="27">
        <v>941.61958568738225</v>
      </c>
      <c r="Z12" s="27">
        <v>941.61958568738225</v>
      </c>
      <c r="AA12" s="27">
        <v>941.61958568738225</v>
      </c>
    </row>
    <row r="13" spans="2:27">
      <c r="B13" t="s">
        <v>48</v>
      </c>
      <c r="C13" s="7" t="s">
        <v>38</v>
      </c>
      <c r="D13" t="s">
        <v>49</v>
      </c>
      <c r="E13" s="27">
        <v>522.19321148825065</v>
      </c>
      <c r="F13" s="27">
        <v>522.19321148825065</v>
      </c>
      <c r="G13" s="27">
        <v>522.19321148825065</v>
      </c>
      <c r="H13" s="27">
        <v>522.19321148825065</v>
      </c>
      <c r="I13" s="27">
        <v>522.19321148825065</v>
      </c>
      <c r="J13" s="27">
        <v>522.19321148825065</v>
      </c>
      <c r="K13" s="27">
        <v>522.19321148825065</v>
      </c>
      <c r="L13" s="27">
        <v>522.19321148825065</v>
      </c>
      <c r="M13" s="27">
        <v>522.19321148825065</v>
      </c>
      <c r="N13" s="27">
        <v>522.19321148825065</v>
      </c>
      <c r="O13" s="27">
        <v>522.19321148825065</v>
      </c>
      <c r="P13" s="27">
        <v>522.19321148825065</v>
      </c>
      <c r="Q13" s="27">
        <v>522.19321148825065</v>
      </c>
      <c r="R13" s="27">
        <v>522.19321148825065</v>
      </c>
      <c r="S13" s="27">
        <v>522.19321148825065</v>
      </c>
      <c r="T13" s="27">
        <v>522.19321148825065</v>
      </c>
      <c r="U13" s="27">
        <v>522.19321148825065</v>
      </c>
      <c r="V13" s="27">
        <v>522.19321148825065</v>
      </c>
      <c r="W13" s="27">
        <v>522.19321148825065</v>
      </c>
      <c r="X13" s="27">
        <v>522.19321148825065</v>
      </c>
      <c r="Y13" s="27">
        <v>522.19321148825065</v>
      </c>
      <c r="Z13" s="27">
        <v>522.19321148825065</v>
      </c>
      <c r="AA13" s="27">
        <v>522.19321148825065</v>
      </c>
    </row>
    <row r="14" spans="2:27">
      <c r="E14" s="99"/>
      <c r="F14" s="99"/>
      <c r="G14" s="99"/>
      <c r="H14" s="99"/>
      <c r="I14" s="99"/>
      <c r="J14" s="99"/>
      <c r="K14" s="99"/>
      <c r="L14" s="99"/>
      <c r="M14" s="99"/>
      <c r="N14" s="99"/>
      <c r="O14" s="99"/>
      <c r="P14" s="99"/>
      <c r="Q14" s="99"/>
      <c r="R14" s="99"/>
      <c r="S14" s="99"/>
      <c r="T14" s="99"/>
      <c r="U14" s="99"/>
      <c r="V14" s="99"/>
      <c r="W14" s="99"/>
      <c r="X14" s="99"/>
      <c r="Y14" s="99"/>
      <c r="Z14" s="99"/>
      <c r="AA14" s="99"/>
    </row>
    <row r="15" spans="2:27">
      <c r="B15" s="42" t="s">
        <v>50</v>
      </c>
      <c r="C15" s="42"/>
      <c r="E15" s="99"/>
      <c r="F15" s="99"/>
      <c r="G15" s="99"/>
      <c r="H15" s="99"/>
      <c r="I15" s="99"/>
      <c r="J15" s="99"/>
      <c r="K15" s="99"/>
      <c r="L15" s="99"/>
      <c r="M15" s="99"/>
      <c r="N15" s="99"/>
      <c r="O15" s="99"/>
      <c r="P15" s="99"/>
      <c r="Q15" s="99"/>
      <c r="R15" s="99"/>
      <c r="S15" s="99"/>
      <c r="T15" s="99"/>
      <c r="U15" s="99"/>
      <c r="V15" s="99"/>
      <c r="W15" s="99"/>
      <c r="X15" s="99"/>
      <c r="Y15" s="99"/>
      <c r="Z15" s="99"/>
      <c r="AA15" s="99"/>
    </row>
    <row r="16" spans="2:27">
      <c r="B16" t="s">
        <v>51</v>
      </c>
      <c r="C16" s="7" t="s">
        <v>38</v>
      </c>
      <c r="E16" s="27">
        <v>800</v>
      </c>
      <c r="F16" s="27">
        <v>800</v>
      </c>
      <c r="G16" s="27">
        <v>800</v>
      </c>
      <c r="H16" s="27">
        <v>800</v>
      </c>
      <c r="I16" s="27">
        <v>800</v>
      </c>
      <c r="J16" s="27">
        <v>800</v>
      </c>
      <c r="K16" s="27">
        <v>800</v>
      </c>
      <c r="L16" s="27">
        <v>800</v>
      </c>
      <c r="M16" s="27">
        <v>800</v>
      </c>
      <c r="N16" s="27">
        <v>800</v>
      </c>
      <c r="O16" s="27">
        <v>800</v>
      </c>
      <c r="P16" s="27">
        <v>800</v>
      </c>
      <c r="Q16" s="27">
        <v>800</v>
      </c>
      <c r="R16" s="27">
        <v>800</v>
      </c>
      <c r="S16" s="27">
        <v>800</v>
      </c>
      <c r="T16" s="27">
        <v>800</v>
      </c>
      <c r="U16" s="27">
        <v>800</v>
      </c>
      <c r="V16" s="27">
        <v>800</v>
      </c>
      <c r="W16" s="27">
        <v>800</v>
      </c>
      <c r="X16" s="27">
        <v>800</v>
      </c>
      <c r="Y16" s="27">
        <v>800</v>
      </c>
      <c r="Z16" s="27">
        <v>800</v>
      </c>
      <c r="AA16" s="27">
        <v>800</v>
      </c>
    </row>
    <row r="17" spans="2:27">
      <c r="B17" t="s">
        <v>52</v>
      </c>
      <c r="C17" s="7" t="s">
        <v>38</v>
      </c>
      <c r="D17" t="s">
        <v>53</v>
      </c>
      <c r="E17" s="27">
        <v>880</v>
      </c>
      <c r="F17" s="27">
        <v>880</v>
      </c>
      <c r="G17" s="27">
        <v>880</v>
      </c>
      <c r="H17" s="27">
        <v>880</v>
      </c>
      <c r="I17" s="27">
        <v>880</v>
      </c>
      <c r="J17" s="27">
        <v>880</v>
      </c>
      <c r="K17" s="27">
        <v>880</v>
      </c>
      <c r="L17" s="27">
        <v>880</v>
      </c>
      <c r="M17" s="27">
        <v>880</v>
      </c>
      <c r="N17" s="27">
        <v>880</v>
      </c>
      <c r="O17" s="27">
        <v>880</v>
      </c>
      <c r="P17" s="27">
        <v>880</v>
      </c>
      <c r="Q17" s="27">
        <v>880</v>
      </c>
      <c r="R17" s="27">
        <v>880</v>
      </c>
      <c r="S17" s="27">
        <v>880</v>
      </c>
      <c r="T17" s="27">
        <v>880</v>
      </c>
      <c r="U17" s="27">
        <v>880</v>
      </c>
      <c r="V17" s="27">
        <v>880</v>
      </c>
      <c r="W17" s="27">
        <v>880</v>
      </c>
      <c r="X17" s="27">
        <v>880</v>
      </c>
      <c r="Y17" s="27">
        <v>880</v>
      </c>
      <c r="Z17" s="27">
        <v>880</v>
      </c>
      <c r="AA17" s="27">
        <v>880</v>
      </c>
    </row>
    <row r="18" spans="2:27">
      <c r="B18" t="s">
        <v>54</v>
      </c>
      <c r="C18" s="7" t="s">
        <v>38</v>
      </c>
      <c r="D18" t="s">
        <v>55</v>
      </c>
      <c r="E18" s="27">
        <v>846.02368866328254</v>
      </c>
      <c r="F18" s="27">
        <v>846.02368866328254</v>
      </c>
      <c r="G18" s="27">
        <v>846.02368866328254</v>
      </c>
      <c r="H18" s="27">
        <v>846.02368866328254</v>
      </c>
      <c r="I18" s="27">
        <v>846.02368866328254</v>
      </c>
      <c r="J18" s="27">
        <v>846.02368866328254</v>
      </c>
      <c r="K18" s="27">
        <v>846.02368866328254</v>
      </c>
      <c r="L18" s="27">
        <v>846.02368866328254</v>
      </c>
      <c r="M18" s="27">
        <v>846.02368866328254</v>
      </c>
      <c r="N18" s="27">
        <v>846.02368866328254</v>
      </c>
      <c r="O18" s="27">
        <v>846.02368866328254</v>
      </c>
      <c r="P18" s="27">
        <v>846.02368866328254</v>
      </c>
      <c r="Q18" s="27">
        <v>846.02368866328254</v>
      </c>
      <c r="R18" s="27">
        <v>846.02368866328254</v>
      </c>
      <c r="S18" s="27">
        <v>846.02368866328254</v>
      </c>
      <c r="T18" s="27">
        <v>846.02368866328254</v>
      </c>
      <c r="U18" s="27">
        <v>846.02368866328254</v>
      </c>
      <c r="V18" s="27">
        <v>846.02368866328254</v>
      </c>
      <c r="W18" s="27">
        <v>846.02368866328254</v>
      </c>
      <c r="X18" s="27">
        <v>846.02368866328254</v>
      </c>
      <c r="Y18" s="27">
        <v>846.02368866328254</v>
      </c>
      <c r="Z18" s="27">
        <v>846.02368866328254</v>
      </c>
      <c r="AA18" s="27">
        <v>846.02368866328254</v>
      </c>
    </row>
    <row r="19" spans="2:27">
      <c r="B19" t="s">
        <v>56</v>
      </c>
      <c r="C19" s="7" t="s">
        <v>38</v>
      </c>
      <c r="D19" t="s">
        <v>57</v>
      </c>
      <c r="E19" s="27">
        <v>846.02368866328254</v>
      </c>
      <c r="F19" s="27">
        <v>846.02368866328254</v>
      </c>
      <c r="G19" s="27">
        <v>846.02368866328254</v>
      </c>
      <c r="H19" s="27">
        <v>846.02368866328254</v>
      </c>
      <c r="I19" s="27">
        <v>846.02368866328254</v>
      </c>
      <c r="J19" s="27">
        <v>846.02368866328254</v>
      </c>
      <c r="K19" s="27">
        <v>846.02368866328254</v>
      </c>
      <c r="L19" s="27">
        <v>846.02368866328254</v>
      </c>
      <c r="M19" s="27">
        <v>846.02368866328254</v>
      </c>
      <c r="N19" s="27">
        <v>846.02368866328254</v>
      </c>
      <c r="O19" s="27">
        <v>846.02368866328254</v>
      </c>
      <c r="P19" s="27">
        <v>846.02368866328254</v>
      </c>
      <c r="Q19" s="27">
        <v>846.02368866328254</v>
      </c>
      <c r="R19" s="27">
        <v>846.02368866328254</v>
      </c>
      <c r="S19" s="27">
        <v>846.02368866328254</v>
      </c>
      <c r="T19" s="27">
        <v>846.02368866328254</v>
      </c>
      <c r="U19" s="27">
        <v>846.02368866328254</v>
      </c>
      <c r="V19" s="27">
        <v>846.02368866328254</v>
      </c>
      <c r="W19" s="27">
        <v>846.02368866328254</v>
      </c>
      <c r="X19" s="27">
        <v>846.02368866328254</v>
      </c>
      <c r="Y19" s="27">
        <v>846.02368866328254</v>
      </c>
      <c r="Z19" s="27">
        <v>846.02368866328254</v>
      </c>
      <c r="AA19" s="27">
        <v>846.02368866328254</v>
      </c>
    </row>
    <row r="20" spans="2:27">
      <c r="B20" t="s">
        <v>58</v>
      </c>
      <c r="C20" s="7" t="s">
        <v>38</v>
      </c>
      <c r="E20" s="27">
        <v>521.73913043478262</v>
      </c>
      <c r="F20" s="27">
        <v>521.73913043478262</v>
      </c>
      <c r="G20" s="27">
        <v>521.73913043478262</v>
      </c>
      <c r="H20" s="27">
        <v>521.73913043478262</v>
      </c>
      <c r="I20" s="27">
        <v>521.73913043478262</v>
      </c>
      <c r="J20" s="27">
        <v>521.73913043478262</v>
      </c>
      <c r="K20" s="27">
        <v>521.73913043478262</v>
      </c>
      <c r="L20" s="27">
        <v>521.73913043478262</v>
      </c>
      <c r="M20" s="27">
        <v>521.73913043478262</v>
      </c>
      <c r="N20" s="27">
        <v>521.73913043478262</v>
      </c>
      <c r="O20" s="27">
        <v>521.73913043478262</v>
      </c>
      <c r="P20" s="27">
        <v>521.73913043478262</v>
      </c>
      <c r="Q20" s="27">
        <v>521.73913043478262</v>
      </c>
      <c r="R20" s="27">
        <v>521.73913043478262</v>
      </c>
      <c r="S20" s="27">
        <v>521.73913043478262</v>
      </c>
      <c r="T20" s="27">
        <v>521.73913043478262</v>
      </c>
      <c r="U20" s="27">
        <v>521.73913043478262</v>
      </c>
      <c r="V20" s="27">
        <v>521.73913043478262</v>
      </c>
      <c r="W20" s="27">
        <v>521.73913043478262</v>
      </c>
      <c r="X20" s="27">
        <v>521.73913043478262</v>
      </c>
      <c r="Y20" s="27">
        <v>521.73913043478262</v>
      </c>
      <c r="Z20" s="27">
        <v>521.73913043478262</v>
      </c>
      <c r="AA20" s="27">
        <v>521.73913043478262</v>
      </c>
    </row>
    <row r="21" spans="2:27">
      <c r="B21" t="s">
        <v>115</v>
      </c>
      <c r="C21" s="7" t="s">
        <v>38</v>
      </c>
      <c r="D21" t="s">
        <v>114</v>
      </c>
      <c r="E21" s="27">
        <v>800</v>
      </c>
      <c r="F21" s="27">
        <v>800</v>
      </c>
      <c r="G21" s="27">
        <v>800</v>
      </c>
      <c r="H21" s="27">
        <v>800</v>
      </c>
      <c r="I21" s="27">
        <v>800</v>
      </c>
      <c r="J21" s="27">
        <v>800</v>
      </c>
      <c r="K21" s="27">
        <v>800</v>
      </c>
      <c r="L21" s="27">
        <v>800</v>
      </c>
      <c r="M21" s="27">
        <v>800</v>
      </c>
      <c r="N21" s="27">
        <v>800</v>
      </c>
      <c r="O21" s="27">
        <v>800</v>
      </c>
      <c r="P21" s="27">
        <v>800</v>
      </c>
      <c r="Q21" s="27">
        <v>800</v>
      </c>
      <c r="R21" s="27">
        <v>800</v>
      </c>
      <c r="S21" s="27">
        <v>800</v>
      </c>
      <c r="T21" s="27">
        <v>800</v>
      </c>
      <c r="U21" s="27">
        <v>800</v>
      </c>
      <c r="V21" s="27">
        <v>800</v>
      </c>
      <c r="W21" s="27">
        <v>800</v>
      </c>
      <c r="X21" s="27">
        <v>800</v>
      </c>
      <c r="Y21" s="27">
        <v>800</v>
      </c>
      <c r="Z21" s="27">
        <v>800</v>
      </c>
      <c r="AA21" s="27">
        <v>800</v>
      </c>
    </row>
    <row r="22" spans="2:27">
      <c r="E22" s="99"/>
      <c r="F22" s="99"/>
      <c r="G22" s="99"/>
      <c r="H22" s="99"/>
      <c r="I22" s="99"/>
      <c r="J22" s="99"/>
      <c r="K22" s="99"/>
      <c r="L22" s="99"/>
      <c r="M22" s="99"/>
      <c r="N22" s="99"/>
      <c r="O22" s="99"/>
      <c r="P22" s="99"/>
      <c r="Q22" s="99"/>
      <c r="R22" s="99"/>
      <c r="S22" s="99"/>
      <c r="T22" s="99"/>
      <c r="U22" s="99"/>
      <c r="V22" s="99"/>
      <c r="W22" s="99"/>
      <c r="X22" s="99"/>
      <c r="Y22" s="99"/>
      <c r="Z22" s="99"/>
      <c r="AA22" s="99"/>
    </row>
    <row r="23" spans="2:27">
      <c r="B23" s="42" t="s">
        <v>59</v>
      </c>
      <c r="C23" s="42"/>
      <c r="E23" s="99"/>
      <c r="F23" s="99"/>
      <c r="G23" s="99"/>
      <c r="H23" s="99"/>
      <c r="I23" s="99"/>
      <c r="J23" s="99"/>
      <c r="K23" s="99"/>
      <c r="L23" s="99"/>
      <c r="M23" s="99"/>
      <c r="N23" s="99"/>
      <c r="O23" s="99"/>
      <c r="P23" s="99"/>
      <c r="Q23" s="99"/>
      <c r="R23" s="99"/>
      <c r="S23" s="99"/>
      <c r="T23" s="99"/>
      <c r="U23" s="99"/>
      <c r="V23" s="99"/>
      <c r="W23" s="99"/>
      <c r="X23" s="99"/>
      <c r="Y23" s="99"/>
      <c r="Z23" s="99"/>
      <c r="AA23" s="99"/>
    </row>
    <row r="24" spans="2:27">
      <c r="B24" t="s">
        <v>60</v>
      </c>
      <c r="C24" s="7" t="s">
        <v>38</v>
      </c>
      <c r="D24" t="s">
        <v>134</v>
      </c>
      <c r="E24" s="28">
        <v>845.30853761622984</v>
      </c>
      <c r="F24" s="28">
        <v>845.30853761622984</v>
      </c>
      <c r="G24" s="28">
        <v>845.30853761622984</v>
      </c>
      <c r="H24" s="28">
        <v>845.30853761622984</v>
      </c>
      <c r="I24" s="28">
        <v>845.32148549611816</v>
      </c>
      <c r="J24" s="28">
        <v>845.31966806300488</v>
      </c>
      <c r="K24" s="28">
        <v>845.54747190742307</v>
      </c>
      <c r="L24" s="28">
        <v>845.84236616833505</v>
      </c>
      <c r="M24" s="28">
        <v>846.19299809908557</v>
      </c>
      <c r="N24" s="28">
        <v>846.36754397802133</v>
      </c>
      <c r="O24" s="28">
        <v>846.50800320085773</v>
      </c>
      <c r="P24" s="28">
        <v>846.3024224861241</v>
      </c>
      <c r="Q24" s="28">
        <v>846.28612262226454</v>
      </c>
      <c r="R24" s="28">
        <v>846.5550075922547</v>
      </c>
      <c r="S24" s="28">
        <v>846.63219074837173</v>
      </c>
      <c r="T24" s="28">
        <v>846.39409553793803</v>
      </c>
      <c r="U24" s="28">
        <v>846.98438010203233</v>
      </c>
      <c r="V24" s="28">
        <v>846.87393382479002</v>
      </c>
      <c r="W24" s="28">
        <v>847.25837982429653</v>
      </c>
      <c r="X24" s="28">
        <v>847.47602004954251</v>
      </c>
      <c r="Y24" s="28">
        <v>847.29881990458421</v>
      </c>
      <c r="Z24" s="28">
        <v>847.54324629173584</v>
      </c>
      <c r="AA24" s="28">
        <v>847.60458396048443</v>
      </c>
    </row>
    <row r="25" spans="2:27">
      <c r="B25" t="s">
        <v>61</v>
      </c>
      <c r="C25" s="7" t="s">
        <v>38</v>
      </c>
      <c r="D25" t="s">
        <v>134</v>
      </c>
      <c r="E25" s="28">
        <v>740.74074074074065</v>
      </c>
      <c r="F25" s="28">
        <v>740.74074074074065</v>
      </c>
      <c r="G25" s="28">
        <v>740.74074074074065</v>
      </c>
      <c r="H25" s="28">
        <v>740.74074074074065</v>
      </c>
      <c r="I25" s="28">
        <v>740.74116149404801</v>
      </c>
      <c r="J25" s="28">
        <v>740.77294909283683</v>
      </c>
      <c r="K25" s="28">
        <v>740.9122781730141</v>
      </c>
      <c r="L25" s="28">
        <v>741.6456584397115</v>
      </c>
      <c r="M25" s="28">
        <v>742.0010525488409</v>
      </c>
      <c r="N25" s="28">
        <v>742.56832010585435</v>
      </c>
      <c r="O25" s="28">
        <v>742.60016062796285</v>
      </c>
      <c r="P25" s="28">
        <v>742.74662451841323</v>
      </c>
      <c r="Q25" s="28">
        <v>742.86359780263626</v>
      </c>
      <c r="R25" s="28">
        <v>742.83223180598361</v>
      </c>
      <c r="S25" s="28">
        <v>743.19988043233184</v>
      </c>
      <c r="T25" s="28">
        <v>743.59763446582429</v>
      </c>
      <c r="U25" s="28">
        <v>743.61688290204336</v>
      </c>
      <c r="V25" s="28">
        <v>743.6455216897441</v>
      </c>
      <c r="W25" s="28">
        <v>743.68350898924336</v>
      </c>
      <c r="X25" s="28">
        <v>743.68950066955244</v>
      </c>
      <c r="Y25" s="28">
        <v>743.65246038543614</v>
      </c>
      <c r="Z25" s="28">
        <v>743.66880987762261</v>
      </c>
      <c r="AA25" s="28">
        <v>744.46047400052066</v>
      </c>
    </row>
    <row r="26" spans="2:27">
      <c r="B26" s="7"/>
      <c r="C26" s="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72A24-A07F-401D-A915-14A2805AB3BF}">
  <dimension ref="B2:AA58"/>
  <sheetViews>
    <sheetView showGridLines="0" workbookViewId="0"/>
  </sheetViews>
  <sheetFormatPr defaultColWidth="9.1796875" defaultRowHeight="14.5"/>
  <cols>
    <col min="2" max="2" width="30.453125" bestFit="1" customWidth="1"/>
    <col min="3" max="3" width="9.81640625" bestFit="1" customWidth="1"/>
    <col min="4" max="4" width="34.26953125" customWidth="1"/>
    <col min="5" max="5" width="10.81640625" bestFit="1" customWidth="1"/>
    <col min="6" max="27" width="10.81640625" customWidth="1"/>
  </cols>
  <sheetData>
    <row r="2" spans="2:27" ht="17.5" thickBot="1">
      <c r="B2" s="10" t="s">
        <v>100</v>
      </c>
      <c r="C2" s="10"/>
      <c r="D2" s="10"/>
      <c r="E2" s="10"/>
      <c r="F2" s="10"/>
      <c r="G2" s="10"/>
      <c r="H2" s="10"/>
      <c r="I2" s="10"/>
      <c r="J2" s="10"/>
      <c r="K2" s="10"/>
      <c r="L2" s="10"/>
      <c r="M2" s="10"/>
      <c r="N2" s="10"/>
      <c r="O2" s="10"/>
      <c r="P2" s="10"/>
      <c r="Q2" s="10"/>
      <c r="R2" s="10"/>
      <c r="S2" s="10"/>
      <c r="T2" s="10"/>
      <c r="U2" s="10"/>
      <c r="V2" s="10"/>
      <c r="W2" s="10"/>
      <c r="X2" s="10"/>
      <c r="Y2" s="10"/>
      <c r="Z2" s="10"/>
      <c r="AA2" s="10"/>
    </row>
    <row r="3" spans="2:27" ht="15" thickTop="1">
      <c r="B3" s="11" t="s">
        <v>16</v>
      </c>
      <c r="C3" s="11"/>
      <c r="D3" s="11"/>
      <c r="E3" s="11"/>
      <c r="F3" s="11"/>
      <c r="G3" s="11"/>
      <c r="H3" s="11"/>
      <c r="I3" s="11"/>
      <c r="J3" s="11"/>
      <c r="K3" s="11"/>
      <c r="L3" s="11"/>
      <c r="M3" s="11"/>
      <c r="N3" s="11"/>
      <c r="O3" s="11"/>
      <c r="P3" s="11"/>
      <c r="Q3" s="11"/>
      <c r="R3" s="11"/>
      <c r="S3" s="11"/>
      <c r="T3" s="11"/>
      <c r="U3" s="11"/>
      <c r="V3" s="11"/>
      <c r="W3" s="11"/>
      <c r="X3" s="11"/>
      <c r="Y3" s="11"/>
      <c r="Z3" s="11"/>
      <c r="AA3" s="11"/>
    </row>
    <row r="5" spans="2:27" ht="15" thickBot="1">
      <c r="B5" s="12" t="s">
        <v>17</v>
      </c>
    </row>
    <row r="6" spans="2:27">
      <c r="B6" s="100" t="s">
        <v>101</v>
      </c>
    </row>
    <row r="7" spans="2:27">
      <c r="B7" s="100" t="s">
        <v>102</v>
      </c>
    </row>
    <row r="8" spans="2:27">
      <c r="B8" s="100" t="s">
        <v>103</v>
      </c>
    </row>
    <row r="9" spans="2:27">
      <c r="B9" s="100" t="s">
        <v>104</v>
      </c>
    </row>
    <row r="10" spans="2:27">
      <c r="B10" s="100" t="s">
        <v>105</v>
      </c>
    </row>
    <row r="13" spans="2:27" ht="15" thickBot="1">
      <c r="B13" s="12" t="s">
        <v>23</v>
      </c>
      <c r="C13" s="12" t="s">
        <v>90</v>
      </c>
      <c r="D13" s="12" t="s">
        <v>29</v>
      </c>
      <c r="E13" s="12" t="s">
        <v>106</v>
      </c>
      <c r="F13" s="8"/>
      <c r="G13" s="8"/>
      <c r="H13" s="8"/>
      <c r="I13" s="8"/>
      <c r="J13" s="8"/>
      <c r="K13" s="8"/>
      <c r="L13" s="8"/>
      <c r="M13" s="8"/>
      <c r="N13" s="8"/>
      <c r="O13" s="8"/>
      <c r="P13" s="8"/>
      <c r="Q13" s="8"/>
      <c r="R13" s="8"/>
      <c r="S13" s="8"/>
      <c r="T13" s="8"/>
      <c r="U13" s="8"/>
      <c r="V13" s="8"/>
      <c r="W13" s="8"/>
      <c r="X13" s="8"/>
      <c r="Y13" s="8"/>
      <c r="Z13" s="8"/>
      <c r="AA13" s="8"/>
    </row>
    <row r="14" spans="2:27">
      <c r="B14" s="42" t="s">
        <v>41</v>
      </c>
      <c r="F14" s="8"/>
      <c r="G14" s="8"/>
      <c r="H14" s="8"/>
      <c r="I14" s="8"/>
      <c r="J14" s="8"/>
      <c r="K14" s="8"/>
      <c r="L14" s="8"/>
      <c r="M14" s="8"/>
      <c r="N14" s="8"/>
      <c r="O14" s="8"/>
      <c r="P14" s="8"/>
      <c r="Q14" s="8"/>
      <c r="R14" s="8"/>
      <c r="S14" s="8"/>
      <c r="T14" s="8"/>
      <c r="U14" s="8"/>
      <c r="V14" s="8"/>
      <c r="W14" s="8"/>
      <c r="X14" s="8"/>
      <c r="Y14" s="8"/>
      <c r="Z14" s="8"/>
      <c r="AA14" s="8"/>
    </row>
    <row r="15" spans="2:27">
      <c r="B15" s="7" t="s">
        <v>42</v>
      </c>
      <c r="C15" s="7" t="s">
        <v>40</v>
      </c>
      <c r="D15" s="7"/>
      <c r="E15" s="33" t="s">
        <v>40</v>
      </c>
      <c r="F15" s="8"/>
      <c r="G15" s="8"/>
      <c r="H15" s="8"/>
      <c r="I15" s="8"/>
      <c r="J15" s="8"/>
      <c r="K15" s="8"/>
      <c r="L15" s="8"/>
      <c r="M15" s="8"/>
      <c r="N15" s="8"/>
      <c r="O15" s="8"/>
      <c r="P15" s="8"/>
      <c r="Q15" s="8"/>
      <c r="R15" s="8"/>
      <c r="S15" s="8"/>
      <c r="T15" s="8"/>
      <c r="U15" s="8"/>
      <c r="V15" s="8"/>
      <c r="W15" s="8"/>
      <c r="X15" s="8"/>
      <c r="Y15" s="8"/>
      <c r="Z15" s="8"/>
      <c r="AA15" s="8"/>
    </row>
    <row r="16" spans="2:27">
      <c r="B16" s="7" t="s">
        <v>43</v>
      </c>
      <c r="C16" s="7" t="s">
        <v>40</v>
      </c>
      <c r="D16" s="7"/>
      <c r="E16" s="33">
        <v>1.1000000000000001</v>
      </c>
      <c r="F16" s="8"/>
      <c r="G16" s="8"/>
      <c r="H16" s="8"/>
      <c r="I16" s="8"/>
      <c r="J16" s="8"/>
      <c r="K16" s="8"/>
      <c r="L16" s="8"/>
      <c r="M16" s="8"/>
      <c r="N16" s="8"/>
      <c r="O16" s="8"/>
      <c r="P16" s="8"/>
      <c r="Q16" s="8"/>
      <c r="R16" s="8"/>
      <c r="S16" s="8"/>
      <c r="T16" s="8"/>
      <c r="U16" s="8"/>
      <c r="V16" s="8"/>
      <c r="W16" s="8"/>
      <c r="X16" s="8"/>
      <c r="Y16" s="8"/>
      <c r="Z16" s="8"/>
      <c r="AA16" s="8"/>
    </row>
    <row r="17" spans="2:27">
      <c r="B17" s="7" t="s">
        <v>44</v>
      </c>
      <c r="C17" s="7" t="s">
        <v>40</v>
      </c>
      <c r="D17" s="7"/>
      <c r="E17" s="33">
        <v>1.1000000000000001</v>
      </c>
      <c r="F17" s="8"/>
      <c r="G17" s="8"/>
      <c r="H17" s="8"/>
      <c r="I17" s="8"/>
      <c r="J17" s="8"/>
      <c r="K17" s="8"/>
      <c r="L17" s="8"/>
      <c r="M17" s="8"/>
      <c r="N17" s="8"/>
      <c r="O17" s="8"/>
      <c r="P17" s="8"/>
      <c r="Q17" s="8"/>
      <c r="R17" s="8"/>
      <c r="S17" s="8"/>
      <c r="T17" s="8"/>
      <c r="U17" s="8"/>
      <c r="V17" s="8"/>
      <c r="W17" s="8"/>
      <c r="X17" s="8"/>
      <c r="Y17" s="8"/>
      <c r="Z17" s="8"/>
      <c r="AA17" s="8"/>
    </row>
    <row r="18" spans="2:27">
      <c r="B18" t="s">
        <v>45</v>
      </c>
      <c r="C18" s="7" t="s">
        <v>40</v>
      </c>
      <c r="D18" s="7"/>
      <c r="E18" s="33">
        <v>1.1000000000000001</v>
      </c>
      <c r="F18" s="8"/>
      <c r="G18" s="8"/>
      <c r="H18" s="8"/>
      <c r="I18" s="8"/>
      <c r="J18" s="8"/>
      <c r="K18" s="8"/>
      <c r="L18" s="8"/>
      <c r="M18" s="8"/>
      <c r="N18" s="8"/>
      <c r="O18" s="8"/>
      <c r="P18" s="8"/>
      <c r="Q18" s="8"/>
      <c r="R18" s="8"/>
      <c r="S18" s="8"/>
      <c r="T18" s="8"/>
      <c r="U18" s="8"/>
      <c r="V18" s="8"/>
      <c r="W18" s="8"/>
      <c r="X18" s="8"/>
      <c r="Y18" s="8"/>
      <c r="Z18" s="8"/>
      <c r="AA18" s="8"/>
    </row>
    <row r="19" spans="2:27">
      <c r="B19" s="7" t="s">
        <v>46</v>
      </c>
      <c r="C19" s="7" t="s">
        <v>40</v>
      </c>
      <c r="D19" s="7"/>
      <c r="E19" s="33">
        <v>1.1000000000000001</v>
      </c>
      <c r="F19" s="8"/>
      <c r="G19" s="8"/>
      <c r="H19" s="8"/>
      <c r="I19" s="8"/>
      <c r="J19" s="8"/>
      <c r="K19" s="8"/>
      <c r="L19" s="8"/>
      <c r="M19" s="8"/>
      <c r="N19" s="8"/>
      <c r="O19" s="8"/>
      <c r="P19" s="8"/>
      <c r="Q19" s="8"/>
      <c r="R19" s="8"/>
      <c r="S19" s="8"/>
      <c r="T19" s="8"/>
      <c r="U19" s="8"/>
      <c r="V19" s="8"/>
      <c r="W19" s="8"/>
      <c r="X19" s="8"/>
      <c r="Y19" s="8"/>
      <c r="Z19" s="8"/>
      <c r="AA19" s="8"/>
    </row>
    <row r="20" spans="2:27">
      <c r="B20" t="s">
        <v>47</v>
      </c>
      <c r="C20" s="7" t="s">
        <v>40</v>
      </c>
      <c r="D20" s="7"/>
      <c r="E20" s="33">
        <v>1.1000000000000001</v>
      </c>
      <c r="F20" s="8"/>
      <c r="G20" s="8"/>
      <c r="H20" s="8"/>
      <c r="I20" s="8"/>
      <c r="J20" s="8"/>
      <c r="K20" s="8"/>
      <c r="L20" s="8"/>
      <c r="M20" s="8"/>
      <c r="N20" s="8"/>
      <c r="O20" s="8"/>
      <c r="P20" s="8"/>
      <c r="Q20" s="8"/>
      <c r="R20" s="8"/>
      <c r="S20" s="8"/>
      <c r="T20" s="8"/>
      <c r="U20" s="8"/>
      <c r="V20" s="8"/>
      <c r="W20" s="8"/>
      <c r="X20" s="8"/>
      <c r="Y20" s="8"/>
      <c r="Z20" s="8"/>
      <c r="AA20" s="8"/>
    </row>
    <row r="21" spans="2:27">
      <c r="B21" t="s">
        <v>48</v>
      </c>
      <c r="C21" s="7" t="s">
        <v>40</v>
      </c>
      <c r="D21" s="7"/>
      <c r="E21" s="33">
        <v>1.1000000000000001</v>
      </c>
      <c r="F21" s="8"/>
      <c r="G21" s="8"/>
      <c r="H21" s="8"/>
      <c r="I21" s="8"/>
      <c r="J21" s="8"/>
      <c r="K21" s="8"/>
      <c r="L21" s="8"/>
      <c r="M21" s="8"/>
      <c r="N21" s="8"/>
      <c r="O21" s="8"/>
      <c r="P21" s="8"/>
      <c r="Q21" s="8"/>
      <c r="R21" s="8"/>
      <c r="S21" s="8"/>
      <c r="T21" s="8"/>
      <c r="U21" s="8"/>
      <c r="V21" s="8"/>
      <c r="W21" s="8"/>
      <c r="X21" s="8"/>
      <c r="Y21" s="8"/>
      <c r="Z21" s="8"/>
      <c r="AA21" s="8"/>
    </row>
    <row r="22" spans="2:27">
      <c r="F22" s="8"/>
      <c r="G22" s="8"/>
      <c r="H22" s="8"/>
      <c r="I22" s="8"/>
      <c r="J22" s="8"/>
      <c r="K22" s="8"/>
      <c r="L22" s="8"/>
      <c r="M22" s="8"/>
      <c r="N22" s="8"/>
      <c r="O22" s="8"/>
      <c r="P22" s="8"/>
      <c r="Q22" s="8"/>
      <c r="R22" s="8"/>
      <c r="S22" s="8"/>
      <c r="T22" s="8"/>
      <c r="U22" s="8"/>
      <c r="V22" s="8"/>
      <c r="W22" s="8"/>
      <c r="X22" s="8"/>
      <c r="Y22" s="8"/>
      <c r="Z22" s="8"/>
      <c r="AA22" s="8"/>
    </row>
    <row r="23" spans="2:27">
      <c r="B23" s="42" t="s">
        <v>50</v>
      </c>
      <c r="F23" s="8"/>
      <c r="G23" s="8"/>
      <c r="H23" s="8"/>
      <c r="I23" s="8"/>
      <c r="J23" s="8"/>
      <c r="K23" s="8"/>
      <c r="L23" s="8"/>
      <c r="M23" s="8"/>
      <c r="N23" s="8"/>
      <c r="O23" s="8"/>
      <c r="P23" s="8"/>
      <c r="Q23" s="8"/>
      <c r="R23" s="8"/>
      <c r="S23" s="8"/>
      <c r="T23" s="8"/>
      <c r="U23" s="8"/>
      <c r="V23" s="8"/>
      <c r="W23" s="8"/>
      <c r="X23" s="8"/>
      <c r="Y23" s="8"/>
      <c r="Z23" s="8"/>
      <c r="AA23" s="8"/>
    </row>
    <row r="24" spans="2:27">
      <c r="B24" t="s">
        <v>51</v>
      </c>
      <c r="C24" s="7" t="s">
        <v>40</v>
      </c>
      <c r="D24" s="7"/>
      <c r="E24" s="33">
        <v>1.1000000000000001</v>
      </c>
      <c r="F24" s="8"/>
      <c r="G24" s="8"/>
      <c r="H24" s="8"/>
      <c r="I24" s="8"/>
      <c r="J24" s="8"/>
      <c r="K24" s="8"/>
      <c r="L24" s="8"/>
      <c r="M24" s="8"/>
      <c r="N24" s="8"/>
      <c r="O24" s="8"/>
      <c r="P24" s="8"/>
      <c r="Q24" s="8"/>
      <c r="R24" s="8"/>
      <c r="S24" s="8"/>
      <c r="T24" s="8"/>
      <c r="U24" s="8"/>
      <c r="V24" s="8"/>
      <c r="W24" s="8"/>
      <c r="X24" s="8"/>
      <c r="Y24" s="8"/>
      <c r="Z24" s="8"/>
      <c r="AA24" s="8"/>
    </row>
    <row r="25" spans="2:27">
      <c r="B25" t="s">
        <v>52</v>
      </c>
      <c r="C25" s="7" t="s">
        <v>40</v>
      </c>
      <c r="D25" s="7"/>
      <c r="E25" s="33">
        <v>1.1000000000000001</v>
      </c>
      <c r="F25" s="8"/>
      <c r="G25" s="8"/>
      <c r="H25" s="8"/>
      <c r="I25" s="8"/>
      <c r="J25" s="8"/>
      <c r="K25" s="8"/>
      <c r="L25" s="8"/>
      <c r="M25" s="8"/>
      <c r="N25" s="8"/>
      <c r="O25" s="8"/>
      <c r="P25" s="8"/>
      <c r="Q25" s="8"/>
      <c r="R25" s="8"/>
      <c r="S25" s="8"/>
      <c r="T25" s="8"/>
      <c r="U25" s="8"/>
      <c r="V25" s="8"/>
      <c r="W25" s="8"/>
      <c r="X25" s="8"/>
      <c r="Y25" s="8"/>
      <c r="Z25" s="8"/>
      <c r="AA25" s="8"/>
    </row>
    <row r="26" spans="2:27">
      <c r="B26" t="s">
        <v>54</v>
      </c>
      <c r="C26" s="7" t="s">
        <v>40</v>
      </c>
      <c r="D26" s="7"/>
      <c r="E26" s="33">
        <v>1.1000000000000001</v>
      </c>
      <c r="F26" s="8"/>
      <c r="G26" s="8"/>
      <c r="H26" s="8"/>
      <c r="I26" s="8"/>
      <c r="J26" s="8"/>
      <c r="K26" s="8"/>
      <c r="L26" s="8"/>
      <c r="M26" s="8"/>
      <c r="N26" s="8"/>
      <c r="O26" s="8"/>
      <c r="P26" s="8"/>
      <c r="Q26" s="8"/>
      <c r="R26" s="8"/>
      <c r="S26" s="8"/>
      <c r="T26" s="8"/>
      <c r="U26" s="8"/>
      <c r="V26" s="8"/>
      <c r="W26" s="8"/>
      <c r="X26" s="8"/>
      <c r="Y26" s="8"/>
      <c r="Z26" s="8"/>
      <c r="AA26" s="8"/>
    </row>
    <row r="27" spans="2:27">
      <c r="B27" t="s">
        <v>56</v>
      </c>
      <c r="C27" s="7" t="s">
        <v>40</v>
      </c>
      <c r="D27" s="7"/>
      <c r="E27" s="33">
        <v>1.1000000000000001</v>
      </c>
      <c r="F27" s="8"/>
      <c r="G27" s="8"/>
      <c r="H27" s="8"/>
      <c r="I27" s="8"/>
      <c r="J27" s="8"/>
      <c r="K27" s="8"/>
      <c r="L27" s="8"/>
      <c r="M27" s="8"/>
      <c r="N27" s="8"/>
      <c r="O27" s="8"/>
      <c r="P27" s="8"/>
      <c r="Q27" s="8"/>
      <c r="R27" s="8"/>
      <c r="S27" s="8"/>
      <c r="T27" s="8"/>
      <c r="U27" s="8"/>
      <c r="V27" s="8"/>
      <c r="W27" s="8"/>
      <c r="X27" s="8"/>
      <c r="Y27" s="8"/>
      <c r="Z27" s="8"/>
      <c r="AA27" s="8"/>
    </row>
    <row r="28" spans="2:27">
      <c r="B28" t="s">
        <v>58</v>
      </c>
      <c r="C28" s="7" t="s">
        <v>40</v>
      </c>
      <c r="D28" s="7"/>
      <c r="E28" s="33">
        <v>1.1000000000000001</v>
      </c>
      <c r="F28" s="8"/>
      <c r="G28" s="8"/>
      <c r="H28" s="8"/>
      <c r="I28" s="8"/>
      <c r="J28" s="8"/>
      <c r="K28" s="8"/>
      <c r="L28" s="8"/>
      <c r="M28" s="8"/>
      <c r="N28" s="8"/>
      <c r="O28" s="8"/>
      <c r="P28" s="8"/>
      <c r="Q28" s="8"/>
      <c r="R28" s="8"/>
      <c r="S28" s="8"/>
      <c r="T28" s="8"/>
      <c r="U28" s="8"/>
      <c r="V28" s="8"/>
      <c r="W28" s="8"/>
      <c r="X28" s="8"/>
      <c r="Y28" s="8"/>
      <c r="Z28" s="8"/>
      <c r="AA28" s="8"/>
    </row>
    <row r="29" spans="2:27">
      <c r="B29" t="s">
        <v>115</v>
      </c>
      <c r="C29" s="7" t="s">
        <v>40</v>
      </c>
      <c r="D29" s="7"/>
      <c r="E29" s="33">
        <v>1.1000000000000001</v>
      </c>
      <c r="F29" s="8"/>
      <c r="G29" s="8"/>
      <c r="H29" s="8"/>
      <c r="I29" s="8"/>
      <c r="J29" s="8"/>
      <c r="K29" s="8"/>
      <c r="L29" s="8"/>
      <c r="M29" s="8"/>
      <c r="N29" s="8"/>
      <c r="O29" s="8"/>
      <c r="P29" s="8"/>
      <c r="Q29" s="8"/>
      <c r="R29" s="8"/>
      <c r="S29" s="8"/>
      <c r="T29" s="8"/>
      <c r="U29" s="8"/>
      <c r="V29" s="8"/>
      <c r="W29" s="8"/>
      <c r="X29" s="8"/>
      <c r="Y29" s="8"/>
      <c r="Z29" s="8"/>
      <c r="AA29" s="8"/>
    </row>
    <row r="30" spans="2:27">
      <c r="F30" s="8"/>
      <c r="G30" s="8"/>
      <c r="H30" s="8"/>
      <c r="I30" s="8"/>
      <c r="J30" s="8"/>
      <c r="K30" s="8"/>
      <c r="L30" s="8"/>
      <c r="M30" s="8"/>
      <c r="N30" s="8"/>
      <c r="O30" s="8"/>
      <c r="P30" s="8"/>
      <c r="Q30" s="8"/>
      <c r="R30" s="8"/>
      <c r="S30" s="8"/>
      <c r="T30" s="8"/>
      <c r="U30" s="8"/>
      <c r="V30" s="8"/>
      <c r="W30" s="8"/>
      <c r="X30" s="8"/>
      <c r="Y30" s="8"/>
      <c r="Z30" s="8"/>
      <c r="AA30" s="8"/>
    </row>
    <row r="31" spans="2:27">
      <c r="B31" s="42" t="s">
        <v>59</v>
      </c>
      <c r="F31" s="8"/>
      <c r="G31" s="8"/>
      <c r="H31" s="8"/>
      <c r="I31" s="8"/>
      <c r="J31" s="8"/>
      <c r="K31" s="8"/>
      <c r="L31" s="8"/>
      <c r="M31" s="8"/>
      <c r="N31" s="8"/>
      <c r="O31" s="8"/>
      <c r="P31" s="8"/>
      <c r="Q31" s="8"/>
      <c r="R31" s="8"/>
      <c r="S31" s="8"/>
      <c r="T31" s="8"/>
      <c r="U31" s="8"/>
      <c r="V31" s="8"/>
      <c r="W31" s="8"/>
      <c r="X31" s="8"/>
      <c r="Y31" s="8"/>
      <c r="Z31" s="8"/>
      <c r="AA31" s="8"/>
    </row>
    <row r="32" spans="2:27">
      <c r="B32" t="s">
        <v>60</v>
      </c>
      <c r="C32" s="7" t="s">
        <v>40</v>
      </c>
      <c r="D32" s="7"/>
      <c r="E32" s="33">
        <v>1.1000000000000001</v>
      </c>
      <c r="F32" s="8"/>
      <c r="G32" s="8"/>
      <c r="H32" s="8"/>
      <c r="I32" s="8"/>
      <c r="J32" s="8"/>
      <c r="K32" s="8"/>
      <c r="L32" s="8"/>
      <c r="M32" s="8"/>
      <c r="N32" s="8"/>
      <c r="O32" s="8"/>
      <c r="P32" s="8"/>
      <c r="Q32" s="8"/>
      <c r="R32" s="8"/>
      <c r="S32" s="8"/>
      <c r="T32" s="8"/>
      <c r="U32" s="8"/>
      <c r="V32" s="8"/>
      <c r="W32" s="8"/>
      <c r="X32" s="8"/>
      <c r="Y32" s="8"/>
      <c r="Z32" s="8"/>
      <c r="AA32" s="8"/>
    </row>
    <row r="33" spans="2:27">
      <c r="B33" t="s">
        <v>61</v>
      </c>
      <c r="C33" s="7" t="s">
        <v>40</v>
      </c>
      <c r="D33" s="7"/>
      <c r="E33" s="33">
        <v>1.1000000000000001</v>
      </c>
      <c r="F33" s="8"/>
      <c r="G33" s="8"/>
      <c r="H33" s="8"/>
      <c r="I33" s="8"/>
      <c r="J33" s="8"/>
      <c r="K33" s="8"/>
      <c r="L33" s="8"/>
      <c r="M33" s="8"/>
      <c r="N33" s="8"/>
      <c r="O33" s="8"/>
      <c r="P33" s="8"/>
      <c r="Q33" s="8"/>
      <c r="R33" s="8"/>
      <c r="S33" s="8"/>
      <c r="T33" s="8"/>
      <c r="U33" s="8"/>
      <c r="V33" s="8"/>
      <c r="W33" s="8"/>
      <c r="X33" s="8"/>
      <c r="Y33" s="8"/>
      <c r="Z33" s="8"/>
      <c r="AA33" s="8"/>
    </row>
    <row r="34" spans="2:27">
      <c r="B34" s="7"/>
      <c r="C34" s="7"/>
      <c r="D34" s="7"/>
      <c r="E34" s="7"/>
      <c r="F34" s="8"/>
      <c r="G34" s="8"/>
      <c r="H34" s="8"/>
      <c r="I34" s="8"/>
      <c r="J34" s="8"/>
      <c r="K34" s="8"/>
      <c r="L34" s="8"/>
      <c r="M34" s="8"/>
      <c r="N34" s="8"/>
      <c r="O34" s="8"/>
      <c r="P34" s="8"/>
      <c r="Q34" s="8"/>
      <c r="R34" s="8"/>
      <c r="S34" s="8"/>
      <c r="T34" s="8"/>
      <c r="U34" s="8"/>
      <c r="V34" s="8"/>
      <c r="W34" s="8"/>
      <c r="X34" s="8"/>
      <c r="Y34" s="8"/>
      <c r="Z34" s="8"/>
      <c r="AA34" s="8"/>
    </row>
    <row r="35" spans="2:27">
      <c r="B35" s="7"/>
      <c r="C35" s="7"/>
      <c r="D35" s="7"/>
      <c r="E35" s="7"/>
      <c r="F35" s="8"/>
      <c r="G35" s="8"/>
      <c r="H35" s="8"/>
      <c r="I35" s="8"/>
      <c r="J35" s="8"/>
      <c r="K35" s="8"/>
      <c r="L35" s="8"/>
      <c r="M35" s="8"/>
      <c r="N35" s="8"/>
      <c r="O35" s="8"/>
      <c r="P35" s="8"/>
      <c r="Q35" s="8"/>
      <c r="R35" s="8"/>
      <c r="S35" s="8"/>
      <c r="T35" s="8"/>
      <c r="U35" s="8"/>
      <c r="V35" s="8"/>
      <c r="W35" s="8"/>
      <c r="X35" s="8"/>
      <c r="Y35" s="8"/>
      <c r="Z35" s="8"/>
      <c r="AA35" s="8"/>
    </row>
    <row r="36" spans="2:27" ht="15" thickBot="1">
      <c r="B36" s="12" t="s">
        <v>62</v>
      </c>
      <c r="C36" s="12" t="s">
        <v>90</v>
      </c>
      <c r="D36" s="12" t="s">
        <v>29</v>
      </c>
      <c r="E36" s="12" t="s">
        <v>106</v>
      </c>
      <c r="F36" s="8"/>
      <c r="G36" s="8"/>
      <c r="H36" s="8"/>
      <c r="I36" s="8"/>
      <c r="J36" s="8"/>
      <c r="K36" s="8"/>
      <c r="L36" s="8"/>
      <c r="M36" s="8"/>
      <c r="N36" s="8"/>
      <c r="O36" s="8"/>
      <c r="P36" s="8"/>
      <c r="Q36" s="8"/>
      <c r="R36" s="8"/>
      <c r="S36" s="8"/>
      <c r="T36" s="8"/>
      <c r="U36" s="8"/>
      <c r="V36" s="8"/>
      <c r="W36" s="8"/>
      <c r="X36" s="8"/>
      <c r="Y36" s="8"/>
      <c r="Z36" s="8"/>
      <c r="AA36" s="8"/>
    </row>
    <row r="37" spans="2:27">
      <c r="B37" s="42" t="s">
        <v>63</v>
      </c>
      <c r="C37" s="8"/>
      <c r="D37" s="8"/>
      <c r="E37" s="8"/>
      <c r="F37" s="8"/>
      <c r="G37" s="8"/>
      <c r="H37" s="8"/>
      <c r="I37" s="8"/>
      <c r="J37" s="8"/>
      <c r="K37" s="8"/>
      <c r="L37" s="8"/>
      <c r="M37" s="8"/>
      <c r="N37" s="8"/>
      <c r="O37" s="8"/>
      <c r="P37" s="8"/>
      <c r="Q37" s="8"/>
      <c r="R37" s="8"/>
      <c r="S37" s="8"/>
      <c r="T37" s="8"/>
      <c r="U37" s="8"/>
      <c r="V37" s="8"/>
      <c r="W37" s="8"/>
      <c r="X37" s="8"/>
      <c r="Y37" s="8"/>
      <c r="Z37" s="8"/>
      <c r="AA37" s="8"/>
    </row>
    <row r="38" spans="2:27">
      <c r="B38" t="s">
        <v>64</v>
      </c>
      <c r="C38" s="7" t="s">
        <v>40</v>
      </c>
      <c r="D38" s="7"/>
      <c r="E38" s="33">
        <v>1.1000000000000001</v>
      </c>
      <c r="F38" s="8"/>
      <c r="G38" s="8"/>
      <c r="H38" s="8"/>
      <c r="I38" s="8"/>
      <c r="J38" s="8"/>
      <c r="K38" s="8"/>
      <c r="L38" s="8"/>
      <c r="M38" s="8"/>
      <c r="N38" s="8"/>
      <c r="O38" s="8"/>
      <c r="P38" s="8"/>
      <c r="Q38" s="8"/>
      <c r="R38" s="8"/>
      <c r="S38" s="8"/>
      <c r="T38" s="8"/>
      <c r="U38" s="8"/>
      <c r="V38" s="8"/>
      <c r="W38" s="8"/>
      <c r="X38" s="8"/>
      <c r="Y38" s="8"/>
      <c r="Z38" s="8"/>
      <c r="AA38" s="8"/>
    </row>
    <row r="39" spans="2:27">
      <c r="B39" t="s">
        <v>65</v>
      </c>
      <c r="C39" s="7" t="s">
        <v>40</v>
      </c>
      <c r="D39" s="7"/>
      <c r="E39" s="33">
        <v>1.1000000000000001</v>
      </c>
      <c r="F39" s="8"/>
      <c r="G39" s="8"/>
      <c r="H39" s="8"/>
      <c r="I39" s="8"/>
      <c r="J39" s="8"/>
      <c r="K39" s="8"/>
      <c r="L39" s="8"/>
      <c r="M39" s="8"/>
      <c r="N39" s="8"/>
      <c r="O39" s="8"/>
      <c r="P39" s="8"/>
      <c r="Q39" s="8"/>
      <c r="R39" s="8"/>
      <c r="S39" s="8"/>
      <c r="T39" s="8"/>
      <c r="U39" s="8"/>
      <c r="V39" s="8"/>
      <c r="W39" s="8"/>
      <c r="X39" s="8"/>
      <c r="Y39" s="8"/>
      <c r="Z39" s="8"/>
      <c r="AA39" s="8"/>
    </row>
    <row r="40" spans="2:27">
      <c r="B40" t="s">
        <v>66</v>
      </c>
      <c r="C40" s="7" t="s">
        <v>40</v>
      </c>
      <c r="D40" s="7"/>
      <c r="E40" s="33">
        <v>1.1000000000000001</v>
      </c>
      <c r="F40" s="8"/>
      <c r="G40" s="8"/>
      <c r="H40" s="8"/>
      <c r="I40" s="8"/>
      <c r="J40" s="8"/>
      <c r="K40" s="8"/>
      <c r="L40" s="8"/>
      <c r="M40" s="8"/>
      <c r="N40" s="8"/>
      <c r="O40" s="8"/>
      <c r="P40" s="8"/>
      <c r="Q40" s="8"/>
      <c r="R40" s="8"/>
      <c r="S40" s="8"/>
      <c r="T40" s="8"/>
      <c r="U40" s="8"/>
      <c r="V40" s="8"/>
      <c r="W40" s="8"/>
      <c r="X40" s="8"/>
      <c r="Y40" s="8"/>
      <c r="Z40" s="8"/>
      <c r="AA40" s="8"/>
    </row>
    <row r="41" spans="2:27">
      <c r="B41" t="s">
        <v>67</v>
      </c>
      <c r="C41" s="7" t="s">
        <v>40</v>
      </c>
      <c r="D41" s="7"/>
      <c r="E41" s="33">
        <v>1.1000000000000001</v>
      </c>
      <c r="F41" s="8"/>
      <c r="G41" s="8"/>
      <c r="H41" s="8"/>
      <c r="I41" s="8"/>
      <c r="J41" s="8"/>
      <c r="K41" s="8"/>
      <c r="L41" s="8"/>
      <c r="M41" s="8"/>
      <c r="N41" s="8"/>
      <c r="O41" s="8"/>
      <c r="P41" s="8"/>
      <c r="Q41" s="8"/>
      <c r="R41" s="8"/>
      <c r="S41" s="8"/>
      <c r="T41" s="8"/>
      <c r="U41" s="8"/>
      <c r="V41" s="8"/>
      <c r="W41" s="8"/>
      <c r="X41" s="8"/>
      <c r="Y41" s="8"/>
      <c r="Z41" s="8"/>
      <c r="AA41" s="8"/>
    </row>
    <row r="42" spans="2:27">
      <c r="B42" t="s">
        <v>68</v>
      </c>
      <c r="C42" s="7" t="s">
        <v>40</v>
      </c>
      <c r="D42" s="7"/>
      <c r="E42" s="33">
        <v>1.1000000000000001</v>
      </c>
      <c r="F42" s="8"/>
      <c r="G42" s="8"/>
      <c r="H42" s="8"/>
      <c r="I42" s="8"/>
      <c r="J42" s="8"/>
      <c r="K42" s="8"/>
      <c r="L42" s="8"/>
      <c r="M42" s="8"/>
      <c r="N42" s="8"/>
      <c r="O42" s="8"/>
      <c r="P42" s="8"/>
      <c r="Q42" s="8"/>
      <c r="R42" s="8"/>
      <c r="S42" s="8"/>
      <c r="T42" s="8"/>
      <c r="U42" s="8"/>
      <c r="V42" s="8"/>
      <c r="W42" s="8"/>
      <c r="X42" s="8"/>
      <c r="Y42" s="8"/>
      <c r="Z42" s="8"/>
      <c r="AA42" s="8"/>
    </row>
    <row r="43" spans="2:27">
      <c r="B43" t="s">
        <v>69</v>
      </c>
      <c r="C43" s="7" t="s">
        <v>40</v>
      </c>
      <c r="D43" s="7"/>
      <c r="E43" s="33">
        <v>1.1000000000000001</v>
      </c>
      <c r="F43" s="8"/>
      <c r="G43" s="8"/>
      <c r="H43" s="8"/>
      <c r="I43" s="8"/>
      <c r="J43" s="8"/>
      <c r="K43" s="8"/>
      <c r="L43" s="8"/>
      <c r="M43" s="8"/>
      <c r="N43" s="8"/>
      <c r="O43" s="8"/>
      <c r="P43" s="8"/>
      <c r="Q43" s="8"/>
      <c r="R43" s="8"/>
      <c r="S43" s="8"/>
      <c r="T43" s="8"/>
      <c r="U43" s="8"/>
      <c r="V43" s="8"/>
      <c r="W43" s="8"/>
      <c r="X43" s="8"/>
      <c r="Y43" s="8"/>
      <c r="Z43" s="8"/>
      <c r="AA43" s="8"/>
    </row>
    <row r="44" spans="2:27">
      <c r="B44" t="s">
        <v>70</v>
      </c>
      <c r="C44" s="7" t="s">
        <v>40</v>
      </c>
      <c r="D44" s="7"/>
      <c r="E44" s="33">
        <v>1.1000000000000001</v>
      </c>
      <c r="F44" s="8"/>
      <c r="G44" s="8"/>
      <c r="H44" s="8"/>
      <c r="I44" s="8"/>
      <c r="J44" s="8"/>
      <c r="K44" s="8"/>
      <c r="L44" s="8"/>
      <c r="M44" s="8"/>
      <c r="N44" s="8"/>
      <c r="O44" s="8"/>
      <c r="P44" s="8"/>
      <c r="Q44" s="8"/>
      <c r="R44" s="8"/>
      <c r="S44" s="8"/>
      <c r="T44" s="8"/>
      <c r="U44" s="8"/>
      <c r="V44" s="8"/>
      <c r="W44" s="8"/>
      <c r="X44" s="8"/>
      <c r="Y44" s="8"/>
      <c r="Z44" s="8"/>
      <c r="AA44" s="8"/>
    </row>
    <row r="45" spans="2:27">
      <c r="C45" s="7"/>
      <c r="D45" s="7"/>
      <c r="E45" s="8"/>
      <c r="F45" s="8"/>
      <c r="G45" s="8"/>
      <c r="H45" s="8"/>
      <c r="I45" s="8"/>
      <c r="J45" s="8"/>
      <c r="K45" s="8"/>
      <c r="L45" s="8"/>
      <c r="M45" s="8"/>
      <c r="N45" s="8"/>
      <c r="O45" s="8"/>
      <c r="P45" s="8"/>
      <c r="Q45" s="8"/>
      <c r="R45" s="8"/>
      <c r="S45" s="8"/>
      <c r="T45" s="8"/>
      <c r="U45" s="8"/>
      <c r="V45" s="8"/>
      <c r="W45" s="8"/>
      <c r="X45" s="8"/>
      <c r="Y45" s="8"/>
      <c r="Z45" s="8"/>
      <c r="AA45" s="8"/>
    </row>
    <row r="46" spans="2:27">
      <c r="B46" s="163" t="s">
        <v>71</v>
      </c>
    </row>
    <row r="47" spans="2:27">
      <c r="B47" t="s">
        <v>72</v>
      </c>
      <c r="C47" s="7" t="s">
        <v>34</v>
      </c>
      <c r="E47" s="33">
        <v>1.1000000000000001</v>
      </c>
      <c r="F47" s="8"/>
      <c r="G47" s="8"/>
      <c r="H47" s="8"/>
      <c r="I47" s="8"/>
      <c r="J47" s="8"/>
      <c r="K47" s="8"/>
      <c r="L47" s="8"/>
      <c r="M47" s="8"/>
      <c r="N47" s="8"/>
      <c r="O47" s="8"/>
      <c r="P47" s="8"/>
      <c r="Q47" s="8"/>
      <c r="R47" s="8"/>
      <c r="S47" s="8"/>
      <c r="T47" s="8"/>
      <c r="U47" s="8"/>
      <c r="V47" s="8"/>
      <c r="W47" s="8"/>
      <c r="X47" s="8"/>
      <c r="Y47" s="8"/>
      <c r="Z47" s="8"/>
      <c r="AA47" s="8"/>
    </row>
    <row r="48" spans="2:27">
      <c r="B48" t="s">
        <v>73</v>
      </c>
      <c r="C48" s="7" t="s">
        <v>34</v>
      </c>
      <c r="D48" t="s">
        <v>74</v>
      </c>
      <c r="E48" s="33">
        <v>1.1000000000000001</v>
      </c>
      <c r="F48" s="8"/>
      <c r="G48" s="8"/>
      <c r="H48" s="8"/>
      <c r="I48" s="8"/>
      <c r="J48" s="8"/>
      <c r="K48" s="8"/>
      <c r="L48" s="8"/>
      <c r="M48" s="8"/>
      <c r="N48" s="8"/>
      <c r="O48" s="8"/>
      <c r="P48" s="8"/>
      <c r="Q48" s="8"/>
      <c r="R48" s="8"/>
      <c r="S48" s="8"/>
      <c r="T48" s="8"/>
      <c r="U48" s="8"/>
      <c r="V48" s="8"/>
      <c r="W48" s="8"/>
      <c r="X48" s="8"/>
      <c r="Y48" s="8"/>
      <c r="Z48" s="8"/>
      <c r="AA48" s="8"/>
    </row>
    <row r="49" spans="2:27">
      <c r="F49" s="8"/>
      <c r="G49" s="8"/>
      <c r="H49" s="8"/>
      <c r="I49" s="8"/>
      <c r="J49" s="8"/>
      <c r="K49" s="8"/>
      <c r="L49" s="8"/>
      <c r="M49" s="8"/>
      <c r="N49" s="8"/>
      <c r="O49" s="8"/>
      <c r="P49" s="8"/>
      <c r="Q49" s="8"/>
      <c r="R49" s="8"/>
      <c r="S49" s="8"/>
      <c r="T49" s="8"/>
      <c r="U49" s="8"/>
      <c r="V49" s="8"/>
      <c r="W49" s="8"/>
      <c r="X49" s="8"/>
      <c r="Y49" s="8"/>
      <c r="Z49" s="8"/>
      <c r="AA49" s="8"/>
    </row>
    <row r="50" spans="2:27">
      <c r="F50" s="8"/>
      <c r="G50" s="8"/>
      <c r="H50" s="8"/>
      <c r="I50" s="8"/>
      <c r="J50" s="8"/>
      <c r="K50" s="8"/>
      <c r="L50" s="8"/>
      <c r="M50" s="8"/>
      <c r="N50" s="8"/>
      <c r="O50" s="8"/>
      <c r="P50" s="8"/>
      <c r="Q50" s="8"/>
      <c r="R50" s="8"/>
      <c r="S50" s="8"/>
      <c r="T50" s="8"/>
      <c r="U50" s="8"/>
      <c r="V50" s="8"/>
      <c r="W50" s="8"/>
      <c r="X50" s="8"/>
      <c r="Y50" s="8"/>
      <c r="Z50" s="8"/>
      <c r="AA50" s="8"/>
    </row>
    <row r="51" spans="2:27" ht="15" thickBot="1">
      <c r="B51" s="12" t="s">
        <v>75</v>
      </c>
      <c r="C51" s="12" t="s">
        <v>90</v>
      </c>
      <c r="D51" s="12" t="s">
        <v>29</v>
      </c>
      <c r="E51" s="12" t="s">
        <v>106</v>
      </c>
      <c r="F51" s="8"/>
      <c r="G51" s="8"/>
      <c r="H51" s="8"/>
      <c r="I51" s="8"/>
      <c r="J51" s="8"/>
      <c r="K51" s="8"/>
      <c r="L51" s="8"/>
      <c r="M51" s="8"/>
      <c r="N51" s="8"/>
      <c r="O51" s="8"/>
      <c r="P51" s="8"/>
      <c r="Q51" s="8"/>
      <c r="R51" s="8"/>
      <c r="S51" s="8"/>
      <c r="T51" s="8"/>
      <c r="U51" s="8"/>
      <c r="V51" s="8"/>
      <c r="W51" s="8"/>
      <c r="X51" s="8"/>
      <c r="Y51" s="8"/>
      <c r="Z51" s="8"/>
      <c r="AA51" s="8"/>
    </row>
    <row r="52" spans="2:27">
      <c r="B52" t="s">
        <v>78</v>
      </c>
      <c r="C52" s="7" t="s">
        <v>40</v>
      </c>
      <c r="D52" s="7"/>
      <c r="E52" s="33">
        <v>1.1000000000000001</v>
      </c>
      <c r="F52" s="8"/>
      <c r="G52" s="8"/>
      <c r="H52" s="8"/>
      <c r="I52" s="8"/>
      <c r="J52" s="8"/>
      <c r="K52" s="8"/>
      <c r="L52" s="8"/>
      <c r="M52" s="8"/>
      <c r="N52" s="8"/>
      <c r="O52" s="8"/>
      <c r="P52" s="8"/>
      <c r="Q52" s="8"/>
      <c r="R52" s="8"/>
      <c r="S52" s="8"/>
      <c r="T52" s="8"/>
      <c r="U52" s="8"/>
      <c r="V52" s="8"/>
      <c r="W52" s="8"/>
      <c r="X52" s="8"/>
      <c r="Y52" s="8"/>
      <c r="Z52" s="8"/>
      <c r="AA52" s="8"/>
    </row>
    <row r="53" spans="2:27">
      <c r="B53" t="s">
        <v>79</v>
      </c>
      <c r="C53" s="7" t="s">
        <v>40</v>
      </c>
      <c r="D53" s="7"/>
      <c r="E53" s="33">
        <v>1.1000000000000001</v>
      </c>
      <c r="F53" s="8"/>
      <c r="G53" s="8"/>
      <c r="H53" s="8"/>
      <c r="I53" s="8"/>
      <c r="J53" s="8"/>
      <c r="K53" s="8"/>
      <c r="L53" s="8"/>
      <c r="M53" s="8"/>
      <c r="N53" s="8"/>
      <c r="O53" s="8"/>
      <c r="P53" s="8"/>
      <c r="Q53" s="8"/>
      <c r="R53" s="8"/>
      <c r="S53" s="8"/>
      <c r="T53" s="8"/>
      <c r="U53" s="8"/>
      <c r="V53" s="8"/>
      <c r="W53" s="8"/>
      <c r="X53" s="8"/>
      <c r="Y53" s="8"/>
      <c r="Z53" s="8"/>
      <c r="AA53" s="8"/>
    </row>
    <row r="56" spans="2:27" ht="15" thickBot="1">
      <c r="B56" s="12" t="s">
        <v>80</v>
      </c>
      <c r="C56" s="12" t="s">
        <v>90</v>
      </c>
      <c r="D56" s="12" t="s">
        <v>29</v>
      </c>
      <c r="E56" s="12">
        <v>2001</v>
      </c>
      <c r="F56" s="12">
        <f>E56+1</f>
        <v>2002</v>
      </c>
      <c r="G56" s="12">
        <f t="shared" ref="G56" si="0">F56+1</f>
        <v>2003</v>
      </c>
      <c r="H56" s="12">
        <f t="shared" ref="H56" si="1">G56+1</f>
        <v>2004</v>
      </c>
      <c r="I56" s="12">
        <f t="shared" ref="I56" si="2">H56+1</f>
        <v>2005</v>
      </c>
      <c r="J56" s="12">
        <f t="shared" ref="J56" si="3">I56+1</f>
        <v>2006</v>
      </c>
      <c r="K56" s="12">
        <f t="shared" ref="K56" si="4">J56+1</f>
        <v>2007</v>
      </c>
      <c r="L56" s="12">
        <f t="shared" ref="L56" si="5">K56+1</f>
        <v>2008</v>
      </c>
      <c r="M56" s="12">
        <f t="shared" ref="M56" si="6">L56+1</f>
        <v>2009</v>
      </c>
      <c r="N56" s="12">
        <f t="shared" ref="N56" si="7">M56+1</f>
        <v>2010</v>
      </c>
      <c r="O56" s="12">
        <f t="shared" ref="O56" si="8">N56+1</f>
        <v>2011</v>
      </c>
      <c r="P56" s="12">
        <f t="shared" ref="P56" si="9">O56+1</f>
        <v>2012</v>
      </c>
      <c r="Q56" s="12">
        <f t="shared" ref="Q56" si="10">P56+1</f>
        <v>2013</v>
      </c>
      <c r="R56" s="12">
        <f t="shared" ref="R56" si="11">Q56+1</f>
        <v>2014</v>
      </c>
      <c r="S56" s="12">
        <f t="shared" ref="S56" si="12">R56+1</f>
        <v>2015</v>
      </c>
      <c r="T56" s="12">
        <f t="shared" ref="T56" si="13">S56+1</f>
        <v>2016</v>
      </c>
      <c r="U56" s="12">
        <f t="shared" ref="U56" si="14">T56+1</f>
        <v>2017</v>
      </c>
      <c r="V56" s="12">
        <f t="shared" ref="V56" si="15">U56+1</f>
        <v>2018</v>
      </c>
      <c r="W56" s="12">
        <f t="shared" ref="W56" si="16">V56+1</f>
        <v>2019</v>
      </c>
      <c r="X56" s="12">
        <f t="shared" ref="X56" si="17">W56+1</f>
        <v>2020</v>
      </c>
      <c r="Y56" s="12">
        <f t="shared" ref="Y56" si="18">X56+1</f>
        <v>2021</v>
      </c>
      <c r="Z56" s="12">
        <f t="shared" ref="Z56:AA56" si="19">Y56+1</f>
        <v>2022</v>
      </c>
      <c r="AA56" s="12">
        <f t="shared" si="19"/>
        <v>2023</v>
      </c>
    </row>
    <row r="57" spans="2:27" ht="72.5">
      <c r="B57" t="s">
        <v>81</v>
      </c>
      <c r="C57" s="7" t="s">
        <v>40</v>
      </c>
      <c r="D57" s="34" t="s">
        <v>124</v>
      </c>
      <c r="E57" s="44">
        <v>2.9982268395206084</v>
      </c>
      <c r="F57" s="44">
        <v>2.8867768127335629</v>
      </c>
      <c r="G57" s="44">
        <v>2.7418268755894291</v>
      </c>
      <c r="H57" s="44">
        <v>2.6732825937929032</v>
      </c>
      <c r="I57" s="44">
        <v>2.6571801693009642</v>
      </c>
      <c r="J57" s="44">
        <v>2.5530885786443722</v>
      </c>
      <c r="K57" s="44">
        <v>2.4496814526724422</v>
      </c>
      <c r="L57" s="44">
        <v>2.3399315113710495</v>
      </c>
      <c r="M57" s="44">
        <v>2.3147192926937277</v>
      </c>
      <c r="N57" s="44">
        <v>2.3609848369827735</v>
      </c>
      <c r="O57" s="44">
        <v>2.2227262087257538</v>
      </c>
      <c r="P57" s="44">
        <v>2.2827204042670455</v>
      </c>
      <c r="Q57" s="44">
        <v>2.2094609188317187</v>
      </c>
      <c r="R57" s="44">
        <v>2.1733272312415219</v>
      </c>
      <c r="S57" s="44">
        <v>2.11437209321201</v>
      </c>
      <c r="T57" s="44">
        <v>2.1350344927850906</v>
      </c>
      <c r="U57" s="44">
        <v>2.061614514182843</v>
      </c>
      <c r="V57" s="44">
        <v>1.9421512132060699</v>
      </c>
      <c r="W57" s="44">
        <v>1.8824103631627731</v>
      </c>
      <c r="X57" s="44">
        <v>1.8361059179398636</v>
      </c>
      <c r="Y57" s="44">
        <v>1.9509472606792755</v>
      </c>
      <c r="Z57" s="44">
        <v>1.8916584028902497</v>
      </c>
      <c r="AA57" s="44">
        <v>1.7765760608469203</v>
      </c>
    </row>
    <row r="58" spans="2:27" ht="101.5">
      <c r="B58" t="s">
        <v>82</v>
      </c>
      <c r="C58" s="7" t="s">
        <v>40</v>
      </c>
      <c r="D58" s="34" t="s">
        <v>125</v>
      </c>
      <c r="E58" s="44">
        <v>2.6038797535559017</v>
      </c>
      <c r="F58" s="44">
        <v>2.5132727136577291</v>
      </c>
      <c r="G58" s="44">
        <v>2.4087331349344216</v>
      </c>
      <c r="H58" s="44">
        <v>2.3486005746624707</v>
      </c>
      <c r="I58" s="44">
        <v>2.3474714895442772</v>
      </c>
      <c r="J58" s="44">
        <v>2.2510106275029482</v>
      </c>
      <c r="K58" s="44">
        <v>2.1616054267339675</v>
      </c>
      <c r="L58" s="44">
        <v>2.0652583591564442</v>
      </c>
      <c r="M58" s="44">
        <v>2.0472362394655539</v>
      </c>
      <c r="N58" s="44">
        <v>2.1108427334523912</v>
      </c>
      <c r="O58" s="44">
        <v>1.9958963652567994</v>
      </c>
      <c r="P58" s="44">
        <v>2.0455593645368069</v>
      </c>
      <c r="Q58" s="44">
        <v>1.9842591984232394</v>
      </c>
      <c r="R58" s="44">
        <v>1.9527566990439327</v>
      </c>
      <c r="S58" s="44">
        <v>1.903954378362575</v>
      </c>
      <c r="T58" s="44">
        <v>1.9198713206851521</v>
      </c>
      <c r="U58" s="44">
        <v>1.8555099886931983</v>
      </c>
      <c r="V58" s="44">
        <v>1.7525047230076714</v>
      </c>
      <c r="W58" s="44">
        <v>1.7049108104369799</v>
      </c>
      <c r="X58" s="44">
        <v>1.6584179306734668</v>
      </c>
      <c r="Y58" s="44">
        <v>1.7595512782238054</v>
      </c>
      <c r="Z58" s="44">
        <v>1.707120990491751</v>
      </c>
      <c r="AA58" s="44">
        <v>1.6157324031043172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EEC2B037A465C4F86ACEC7990FE2CD7" ma:contentTypeVersion="16" ma:contentTypeDescription="Create a new document." ma:contentTypeScope="" ma:versionID="0a629b437eb218399afd27e2fe48a654">
  <xsd:schema xmlns:xsd="http://www.w3.org/2001/XMLSchema" xmlns:xs="http://www.w3.org/2001/XMLSchema" xmlns:p="http://schemas.microsoft.com/office/2006/metadata/properties" xmlns:ns2="ef541f73-ed0b-4955-a0cb-49aa500a3a29" xmlns:ns3="8d70b670-d064-4aa3-bdfb-67aa7bbc18e5" targetNamespace="http://schemas.microsoft.com/office/2006/metadata/properties" ma:root="true" ma:fieldsID="1a256d8d89202e9f5790760fd427a17a" ns2:_="" ns3:_="">
    <xsd:import namespace="ef541f73-ed0b-4955-a0cb-49aa500a3a29"/>
    <xsd:import namespace="8d70b670-d064-4aa3-bdfb-67aa7bbc18e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541f73-ed0b-4955-a0cb-49aa500a3a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11c4129-6f29-4f72-ba0f-e7d3cde34f5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70b670-d064-4aa3-bdfb-67aa7bbc18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5d28201-cd43-48a7-97a9-fb93b0ef7ac8}" ma:internalName="TaxCatchAll" ma:showField="CatchAllData" ma:web="8d70b670-d064-4aa3-bdfb-67aa7bbc18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541f73-ed0b-4955-a0cb-49aa500a3a29">
      <Terms xmlns="http://schemas.microsoft.com/office/infopath/2007/PartnerControls"/>
    </lcf76f155ced4ddcb4097134ff3c332f>
    <TaxCatchAll xmlns="8d70b670-d064-4aa3-bdfb-67aa7bbc18e5" xsi:nil="true"/>
  </documentManagement>
</p:properties>
</file>

<file path=customXml/itemProps1.xml><?xml version="1.0" encoding="utf-8"?>
<ds:datastoreItem xmlns:ds="http://schemas.openxmlformats.org/officeDocument/2006/customXml" ds:itemID="{D7C972D9-9220-4573-9F78-B3D248550293}">
  <ds:schemaRefs>
    <ds:schemaRef ds:uri="http://schemas.microsoft.com/sharepoint/v3/contenttype/forms"/>
  </ds:schemaRefs>
</ds:datastoreItem>
</file>

<file path=customXml/itemProps2.xml><?xml version="1.0" encoding="utf-8"?>
<ds:datastoreItem xmlns:ds="http://schemas.openxmlformats.org/officeDocument/2006/customXml" ds:itemID="{88F975D6-E123-49DF-A989-BACD12F634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541f73-ed0b-4955-a0cb-49aa500a3a29"/>
    <ds:schemaRef ds:uri="8d70b670-d064-4aa3-bdfb-67aa7bbc18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8FCAA2-D6E4-4C88-A0F7-A6A9C3A2C5A5}">
  <ds:schemaRefs>
    <ds:schemaRef ds:uri="http://schemas.microsoft.com/office/2006/metadata/properties"/>
    <ds:schemaRef ds:uri="http://www.w3.org/XML/1998/namespace"/>
    <ds:schemaRef ds:uri="8d70b670-d064-4aa3-bdfb-67aa7bbc18e5"/>
    <ds:schemaRef ds:uri="ef541f73-ed0b-4955-a0cb-49aa500a3a29"/>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QAQC</vt:lpstr>
      <vt:lpstr>Conversion and emission factors</vt:lpstr>
      <vt:lpstr>Energy content timeseries</vt:lpstr>
      <vt:lpstr>Emission factors timeseries</vt:lpstr>
      <vt:lpstr>Density timeseries</vt:lpstr>
      <vt:lpstr>Primary energy timeseries</vt:lpstr>
      <vt:lpstr>'Conversion and emission factors'!year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Denvir Brian</dc:creator>
  <cp:keywords/>
  <dc:description/>
  <cp:lastModifiedBy>Cathal Ó Cléirigh</cp:lastModifiedBy>
  <cp:revision/>
  <dcterms:created xsi:type="dcterms:W3CDTF">2017-05-23T15:05:48Z</dcterms:created>
  <dcterms:modified xsi:type="dcterms:W3CDTF">2024-05-31T17:13:18Z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0x010100FEEC2B037A465C4F86ACEC7990FE2CD7</vt:lpwstr>
  </property>
  <property fmtid="{D5CDD505-2E9C-101B-9397-08002B2CF9AE}" pid="3" name="MediaServiceImageTags">
    <vt:lpwstr/>
  </property>
</Properties>
</file>