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autoCompressPictures="0"/>
  <mc:AlternateContent xmlns:mc="http://schemas.openxmlformats.org/markup-compatibility/2006">
    <mc:Choice Requires="x15">
      <x15ac:absPath xmlns:x15ac="http://schemas.microsoft.com/office/spreadsheetml/2010/11/ac" url="https://seai.sharepoint.com/programme/RTPolicy/BIO/Heat and Cooling/1. Projects/0007-SEAI HCA 2025/4-Internal/003_WP3/Final Deliverables/Publication/"/>
    </mc:Choice>
  </mc:AlternateContent>
  <xr:revisionPtr revIDLastSave="23" documentId="8_{9AA15E0B-3C34-4022-8995-FE45929B6D2B}" xr6:coauthVersionLast="47" xr6:coauthVersionMax="47" xr10:uidLastSave="{0CCFE3DF-D8A1-4B89-9889-95D8CC93156C}"/>
  <bookViews>
    <workbookView xWindow="-120" yWindow="-120" windowWidth="29040" windowHeight="15720" tabRatio="590" xr2:uid="{00000000-000D-0000-FFFF-FFFF00000000}"/>
  </bookViews>
  <sheets>
    <sheet name="Cover Sheet" sheetId="5" r:id="rId1"/>
    <sheet name="TES Performance &amp; Costs" sheetId="3" r:id="rId2"/>
    <sheet name="TES Illustrative Archetypes"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I">#REF!</definedName>
    <definedName name="\P">#REF!</definedName>
    <definedName name="__123Graph_A" hidden="1">[1]Data!$E$32:$E$35</definedName>
    <definedName name="__123Graph_ACURVE" hidden="1">'[2]1'!$D$20:$D$31</definedName>
    <definedName name="__123Graph_APAY" hidden="1">'[2]1'!$I$20:$I$46</definedName>
    <definedName name="__123Graph_LBL_A" localSheetId="0" hidden="1">#REF!</definedName>
    <definedName name="__123Graph_LBL_A" hidden="1">[1]Data!$D$35:$D$35</definedName>
    <definedName name="__123Graph_X" hidden="1">[1]Data!$C$32:$C$35</definedName>
    <definedName name="__123Graph_XCURVE" localSheetId="0" hidden="1">#REF!</definedName>
    <definedName name="__123Graph_XCURVE" hidden="1">'[2]1'!$B$20:$B$31</definedName>
    <definedName name="__123Graph_XPAY" hidden="1">'[2]1'!$B$20:$B$46</definedName>
    <definedName name="_1__xlcn.WorksheetConnection_ElectricityA1AB846" hidden="1">#REF!</definedName>
    <definedName name="_2__xlcn.WorksheetConnection_ElectricityA1R847"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1000</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localSheetId="0" hidden="1">#REF!</definedName>
    <definedName name="_Fill" hidden="1">[1]Data!$A$36:$A$243</definedName>
    <definedName name="_Key1" hidden="1">#REF!</definedName>
    <definedName name="_Key12" hidden="1">#REF!</definedName>
    <definedName name="_mgr94">4%</definedName>
    <definedName name="_Order1" hidden="1">255</definedName>
    <definedName name="_Order2" hidden="1">0</definedName>
    <definedName name="_Sort" hidden="1">#REF!</definedName>
    <definedName name="_Sort2" hidden="1">#REF!</definedName>
    <definedName name="a_Calc_CVs" localSheetId="0">#REF!</definedName>
    <definedName name="a_Calc_CVs">[3]C01_CVs!$B$25:$U$58</definedName>
    <definedName name="a_CO2Results" localSheetId="0">#REF!</definedName>
    <definedName name="a_CO2Results">[4]C03_CO2!$B$8:$M$56</definedName>
    <definedName name="aa" localSheetId="0">#REF!</definedName>
    <definedName name="aa">'[5]Oil Consumption - Barrels'!#REF!</definedName>
    <definedName name="aaa">4</definedName>
    <definedName name="active_co2">#REF!</definedName>
    <definedName name="active_coal">#REF!</definedName>
    <definedName name="active_fuel_results">#REF!</definedName>
    <definedName name="active_gas">#REF!</definedName>
    <definedName name="active_gasoil">#REF!</definedName>
    <definedName name="active_lsfo">#REF!</definedName>
    <definedName name="active_scenario_prices_euros">#REF!</definedName>
    <definedName name="Additional_Check_on_consistency_of_Quarters">#REF!</definedName>
    <definedName name="Alt_Chk_1_Hdg" localSheetId="0" hidden="1">#REF!</definedName>
    <definedName name="Alt_Chk_1_Hdg" hidden="1">[6]BS_Hist_TA!$B$1</definedName>
    <definedName name="Alt_Chk_14_Hdg" localSheetId="0" hidden="1">#REF!</definedName>
    <definedName name="Alt_Chk_14_Hdg" hidden="1">[6]BS_Fcast_TO!$B$1</definedName>
    <definedName name="Alt_Chk_15_Hdg" localSheetId="0" hidden="1">#REF!</definedName>
    <definedName name="Alt_Chk_15_Hdg" hidden="1">[6]Fcast_OP_TO!$C$117</definedName>
    <definedName name="Alt_Chk_2_Hdg" localSheetId="0" hidden="1">#REF!</definedName>
    <definedName name="Alt_Chk_2_Hdg" hidden="1">[6]BS_Hist_TO!$B$1</definedName>
    <definedName name="ApplianceIncrease" localSheetId="0">#REF!</definedName>
    <definedName name="ApplianceIncrease">'[7]1.Scenario inputs'!$D$7</definedName>
    <definedName name="AS2DocOpenMode" hidden="1">"AS2DocumentEdit"</definedName>
    <definedName name="CAAGR_tolerance">200</definedName>
    <definedName name="Capex_and_opex_conversions">#REF!</definedName>
    <definedName name="Capex_and_opex_conversions_Currency">#REF!</definedName>
    <definedName name="Capex_and_opex_conversions_Year">#REF!</definedName>
    <definedName name="CARBON_BLOCK">#REF!</definedName>
    <definedName name="carbon_header">#REF!</definedName>
    <definedName name="Carbon_Output_Headers">#REF!</definedName>
    <definedName name="cbbeu">0.007</definedName>
    <definedName name="cboil">0.995</definedName>
    <definedName name="cbutter">0.827</definedName>
    <definedName name="cche">0.238</definedName>
    <definedName name="ccon">0.08</definedName>
    <definedName name="cellLECAdjust">#REF!</definedName>
    <definedName name="cellPriceAdjust">#REF!</definedName>
    <definedName name="cellROCAdjust">#REF!</definedName>
    <definedName name="cellROCHandle">#REF!</definedName>
    <definedName name="cellScenarioName">#REF!</definedName>
    <definedName name="cfres">0.033</definedName>
    <definedName name="COAL_BLOCK">#REF!</definedName>
    <definedName name="coal_header">#REF!</definedName>
    <definedName name="coalCV">#REF!</definedName>
    <definedName name="consecutive_QUARTERSs">#REF!</definedName>
    <definedName name="ConvertUSTonToKg">#REF!</definedName>
    <definedName name="csmp">0.007</definedName>
    <definedName name="Currency_to_EUR_Yearly_Average">#REF!</definedName>
    <definedName name="Currency_to_EUR_Yearly_Average_currency">#REF!</definedName>
    <definedName name="Currency_to_EUR_Yearly_Average_year">#REF!</definedName>
    <definedName name="cwomp">0.26</definedName>
    <definedName name="DesignDT" localSheetId="0">#REF!</definedName>
    <definedName name="DesignDT">'[8]Technology Suitability - Buildi'!$B$318</definedName>
    <definedName name="Discount_Rate" localSheetId="0">#REF!</definedName>
    <definedName name="Discount_Rate">'[9]1.2 Advanced Inputs'!$F$27</definedName>
    <definedName name="Discount_RateCAP" localSheetId="0">#REF!</definedName>
    <definedName name="Discount_RateCAP">'[9]1.2 Advanced Inputs'!$F$28</definedName>
    <definedName name="DiscountRate">#REF!</definedName>
    <definedName name="Err_Chk_1_Hdg" localSheetId="0" hidden="1">#REF!</definedName>
    <definedName name="Err_Chk_1_Hdg" hidden="1">[6]Fcast_OP_TO!$C$27</definedName>
    <definedName name="Err_Chk_11_Hdg" localSheetId="0" hidden="1">#REF!</definedName>
    <definedName name="Err_Chk_11_Hdg" hidden="1">[6]IS_Fcast_TO!$B$1</definedName>
    <definedName name="Err_Chk_13_Hdg" localSheetId="0" hidden="1">#REF!</definedName>
    <definedName name="Err_Chk_13_Hdg" hidden="1">[6]BS_Fcast_TO!$B$1</definedName>
    <definedName name="Err_Chk_14_Hdg" localSheetId="0" hidden="1">#REF!</definedName>
    <definedName name="Err_Chk_14_Hdg" hidden="1">[6]CFS_Fcast_TO!$B$1</definedName>
    <definedName name="Err_Chk_15_Hdg" localSheetId="0" hidden="1">#REF!</definedName>
    <definedName name="Err_Chk_15_Hdg" hidden="1">[6]Fcast_OP_TO!$C$117</definedName>
    <definedName name="Err_Chk_2_Hdg" localSheetId="0" hidden="1">#REF!</definedName>
    <definedName name="Err_Chk_2_Hdg" hidden="1">[6]Fcast_OP_TO!$C$44</definedName>
    <definedName name="Err_Chk_3_Hdg" localSheetId="0" hidden="1">#REF!</definedName>
    <definedName name="Err_Chk_3_Hdg" hidden="1">[6]Fcast_OP_TO!$C$64</definedName>
    <definedName name="Err_Chk_4_Hdg" localSheetId="0" hidden="1">#REF!</definedName>
    <definedName name="Err_Chk_4_Hdg" hidden="1">[6]Fcast_OP_TO!$C$76</definedName>
    <definedName name="EUR">#REF!</definedName>
    <definedName name="euro_price_output_header_row">#REF!</definedName>
    <definedName name="f">#REF!</definedName>
    <definedName name="fdasd" localSheetId="0" hidden="1">{#N/A,#N/A,TRUE,"Cover";#N/A,#N/A,TRUE,"Summary";#N/A,#N/A,TRUE,"Cost plan";#N/A,#N/A,TRUE,"Qualifications"}</definedName>
    <definedName name="fdasd" hidden="1">{#N/A,#N/A,TRUE,"Cover";#N/A,#N/A,TRUE,"Summary";#N/A,#N/A,TRUE,"Cost plan";#N/A,#N/A,TRUE,"Qualifications"}</definedName>
    <definedName name="fdasd2" localSheetId="0" hidden="1">{#N/A,#N/A,TRUE,"Cover";#N/A,#N/A,TRUE,"Summary";#N/A,#N/A,TRUE,"Cost plan";#N/A,#N/A,TRUE,"Qualifications"}</definedName>
    <definedName name="fdasd2" hidden="1">{#N/A,#N/A,TRUE,"Cover";#N/A,#N/A,TRUE,"Summary";#N/A,#N/A,TRUE,"Cost plan";#N/A,#N/A,TRUE,"Qualifications"}</definedName>
    <definedName name="fdasd3" hidden="1">{#N/A,#N/A,TRUE,"Cover";#N/A,#N/A,TRUE,"Summary";#N/A,#N/A,TRUE,"Cost plan";#N/A,#N/A,TRUE,"Qualifications"}</definedName>
    <definedName name="first_q_scenarios">#REF!</definedName>
    <definedName name="first_quarter_modeled">#REF!</definedName>
    <definedName name="first_run_all">#REF!</definedName>
    <definedName name="first_year_of_SEM_year_modeled">#REF!</definedName>
    <definedName name="flag_co2">#REF!</definedName>
    <definedName name="flag_coal">#REF!</definedName>
    <definedName name="flag_gas">#REF!</definedName>
    <definedName name="flag_gasoil">#REF!</definedName>
    <definedName name="fuel_header_for_int_macro_run">#REF!</definedName>
    <definedName name="Fuel_Output_Headers">#REF!</definedName>
    <definedName name="Furnace_Lifetime" localSheetId="0">#REF!</definedName>
    <definedName name="Furnace_Lifetime">'[9]1.1 Inputs'!$E$16</definedName>
    <definedName name="fuse_limit_kW" localSheetId="0">#REF!</definedName>
    <definedName name="fuse_limit_kW">'[8]Technology Suitability - Buildi'!$B$310</definedName>
    <definedName name="GAS_BLOCK">#REF!</definedName>
    <definedName name="Gas_header">#REF!</definedName>
    <definedName name="gas_percentage_threshold">#REF!</definedName>
    <definedName name="GASOIL_BLOCK">#REF!</definedName>
    <definedName name="gasoil_header">#REF!</definedName>
    <definedName name="GasoilCV">#REF!</definedName>
    <definedName name="Gasoline_kgperL">#REF!</definedName>
    <definedName name="Gasoline_LHV">#REF!</definedName>
    <definedName name="GBP">#REF!</definedName>
    <definedName name="HL_Alt_Chk_1" localSheetId="0" hidden="1">#REF!</definedName>
    <definedName name="HL_Alt_Chk_1" hidden="1">[6]BS_Hist_TA!$H$73</definedName>
    <definedName name="HL_Alt_Chk_14" localSheetId="0" hidden="1">#REF!</definedName>
    <definedName name="HL_Alt_Chk_14" hidden="1">[6]BS_Fcast_TO!$I$72</definedName>
    <definedName name="HL_Alt_Chk_15" localSheetId="0" hidden="1">#REF!</definedName>
    <definedName name="HL_Alt_Chk_15" hidden="1">[6]Fcast_OP_TO!$I$138</definedName>
    <definedName name="HL_Alt_Chk_2" localSheetId="0" hidden="1">#REF!</definedName>
    <definedName name="HL_Alt_Chk_2" hidden="1">[6]BS_Hist_TO!$H$74</definedName>
    <definedName name="HL_Err_Chk_1" localSheetId="0" hidden="1">#REF!</definedName>
    <definedName name="HL_Err_Chk_1" hidden="1">[6]Fcast_OP_TO!$I$42</definedName>
    <definedName name="HL_Err_Chk_11" localSheetId="0" hidden="1">#REF!</definedName>
    <definedName name="HL_Err_Chk_11" hidden="1">[6]IS_Fcast_TO!$I$41</definedName>
    <definedName name="HL_Err_Chk_13" localSheetId="0" hidden="1">#REF!</definedName>
    <definedName name="HL_Err_Chk_13" hidden="1">[6]BS_Fcast_TO!$I$70</definedName>
    <definedName name="HL_Err_Chk_14" localSheetId="0" hidden="1">#REF!</definedName>
    <definedName name="HL_Err_Chk_14" hidden="1">[6]CFS_Fcast_TO!$I$114</definedName>
    <definedName name="HL_Err_Chk_15" localSheetId="0" hidden="1">#REF!</definedName>
    <definedName name="HL_Err_Chk_15" hidden="1">[6]Fcast_OP_TO!$I$136</definedName>
    <definedName name="HL_Err_Chk_2" localSheetId="0" hidden="1">#REF!</definedName>
    <definedName name="HL_Err_Chk_2" hidden="1">[6]Fcast_OP_TO!$I$59</definedName>
    <definedName name="HL_Err_Chk_3" localSheetId="0" hidden="1">#REF!</definedName>
    <definedName name="HL_Err_Chk_3" hidden="1">[6]Fcast_OP_TO!$I$74</definedName>
    <definedName name="HL_Err_Chk_4" localSheetId="0" hidden="1">#REF!</definedName>
    <definedName name="HL_Err_Chk_4" hidden="1">[6]Fcast_OP_TO!$I$86</definedName>
    <definedName name="Hours_per_year">#REF!</definedName>
    <definedName name="INIT">#REF!</definedName>
    <definedName name="Input_blocks_row_scenario_and_prices">#REF!</definedName>
    <definedName name="Internal_Check">#REF!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hs">#REF!</definedName>
    <definedName name="l_technologypathway">[10]Lists!$C$4:$C$46</definedName>
    <definedName name="l_Usage">'[11]New Lists'!$I$66:$I$74</definedName>
    <definedName name="LEAP">#REF!</definedName>
    <definedName name="List_AmmoniaFeedstock">'[11]New Lists'!$E$66:$E$73</definedName>
    <definedName name="List_AmmoniaPathway">'[11]New Lists'!$C$66:$C$71</definedName>
    <definedName name="List_AmmoniaTechnology">'[11]New Lists'!$G$66:$G$72</definedName>
    <definedName name="List_BiofuelFeedstockCategory">'[11]New Lists'!$G$19:$G$37</definedName>
    <definedName name="List_BiofuelFeedstockGroup">'[11]New Lists'!$E$19:$E$26</definedName>
    <definedName name="List_BiofuelPathways">'[11]New Lists'!$C$19:$C$35</definedName>
    <definedName name="List_ChemicalsEndProducts">'[11]New Lists'!$K$80:$K$86</definedName>
    <definedName name="List_ChemicalsFeedstockCategory">'[11]New Lists'!$E$80:$E$82</definedName>
    <definedName name="List_ChemicalsFeedstockSource">'[11]New Lists'!$G$80:$G$87</definedName>
    <definedName name="List_ChemicalsIntermediaryProducts">'[11]New Lists'!$I$80:$I$86</definedName>
    <definedName name="List_ChemicalsPathway">'[11]New Lists'!$C$80:$C$88</definedName>
    <definedName name="List_continents">'[11]New Lists'!$C$6:$C$12</definedName>
    <definedName name="List_Countries" localSheetId="0">#REF!</definedName>
    <definedName name="List_Countries">[12]Admin!$D$9:$D$40</definedName>
    <definedName name="List_CountriesISO" localSheetId="0">#REF!</definedName>
    <definedName name="List_CountriesISO">[12]Admin!$E$9:$E$40</definedName>
    <definedName name="List_efuel_FeedstockGroup">'[11]New Lists'!$E$42:$E$46</definedName>
    <definedName name="List_efuel_FeedstockSource">'[11]New Lists'!$G$42:$G$47</definedName>
    <definedName name="List_efuel_pathways">New #REF!</definedName>
    <definedName name="List_EfuelPathways">'[11]New Lists'!$C$42:$C$50</definedName>
    <definedName name="List_Electrolyser_Type">New #REF!</definedName>
    <definedName name="List_plant_development_stage">'[11]New Lists'!$E$6:$E$11</definedName>
    <definedName name="List_plant_status">'[11]New Lists'!$G$6:$G$15</definedName>
    <definedName name="load_factor" localSheetId="0">#REF!</definedName>
    <definedName name="load_factor">'[8]Technology Suitability - Buildi'!$B$301</definedName>
    <definedName name="LoadFactorIncrease" localSheetId="0">#REF!</definedName>
    <definedName name="LoadFactorIncrease">'[7]1.Scenario inputs'!$D$5</definedName>
    <definedName name="LowPressureConstraintSwitch" localSheetId="0">#REF!</definedName>
    <definedName name="LowPressureConstraintSwitch">'[7]1.Scenario inputs'!$D$3</definedName>
    <definedName name="LSFO_BLOCK">#REF!</definedName>
    <definedName name="LSFO_header">#REF!</definedName>
    <definedName name="LSFOCV">#REF!</definedName>
    <definedName name="ModelEndYear" localSheetId="0">#REF!</definedName>
    <definedName name="ModelEndYear">'[9]3.2 Opex Assumptions'!$BG$17</definedName>
    <definedName name="MtoeTJConversion">#REF!</definedName>
    <definedName name="MWmelting" localSheetId="0">#REF!</definedName>
    <definedName name="MWmelting">'[9]3.2 Opex Assumptions'!$BF$19</definedName>
    <definedName name="myCurrentRegion">#REF!</definedName>
    <definedName name="myCurrentRegionSource">#REF!</definedName>
    <definedName name="natural_2_euro_unit_label_lookup">#REF!</definedName>
    <definedName name="NONLEAP">#REF!</definedName>
    <definedName name="num_quarters_in_scenarios">#REF!</definedName>
    <definedName name="Number_of_domestic_properties_within_20m_of_gas_grid" localSheetId="0">#REF!</definedName>
    <definedName name="Number_of_domestic_properties_within_20m_of_gas_grid">'[8]Technology Suitability - Buildi'!$B$316</definedName>
    <definedName name="Number_Quarters_in_Red_Point_Model">#REF!</definedName>
    <definedName name="output_start_Cell">#REF!</definedName>
    <definedName name="Pal_Workbook_GUID" hidden="1">"7Q4464PL6DN5B891H1XSFCWU"</definedName>
    <definedName name="paste_active_scenario_prices_here">#REF!</definedName>
    <definedName name="peak_heat_demand_HP_heat_loss_threshold" localSheetId="0">#REF!</definedName>
    <definedName name="peak_heat_demand_HP_heat_loss_threshold">'[8]Technology Suitability - Buildi'!$B$313</definedName>
    <definedName name="percentage_of_non_gas_domestic_properties_within_close_proximity_of_gas_grid" localSheetId="0">#REF!</definedName>
    <definedName name="percentage_of_non_gas_domestic_properties_within_close_proximity_of_gas_grid">'[8]Technology Suitability - Buildi'!$B$307</definedName>
    <definedName name="PLEXOS_carbon_data">#REF!</definedName>
    <definedName name="PLEXOS_carbon_output">#REF!</definedName>
    <definedName name="PLEXOS_fuel_data">#REF!</definedName>
    <definedName name="PLEXOS_fuel_output">#REF!</definedName>
    <definedName name="possible_co2">#REF!</definedName>
    <definedName name="possible_coal">#REF!</definedName>
    <definedName name="possible_fuel_combinations">#REF!</definedName>
    <definedName name="possible_gas">#REF!</definedName>
    <definedName name="possible_gasoil">#REF!</definedName>
    <definedName name="possible_lsfo">#REF!</definedName>
    <definedName name="Print1">#REF!</definedName>
    <definedName name="Rebuild_Month" localSheetId="0">#REF!</definedName>
    <definedName name="Rebuild_Month">'[9]1.1 Inputs'!$E$14</definedName>
    <definedName name="Rebuild_Year" localSheetId="0">#REF!</definedName>
    <definedName name="Rebuild_Year">'[9]1.1 Inputs'!$E$13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1</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ngCarbonTax">#REF!</definedName>
    <definedName name="rngCarbonTaxDeterministic">#REF!</definedName>
    <definedName name="RngCommodityNames">#REF!</definedName>
    <definedName name="rngFuelPrices">#REF!</definedName>
    <definedName name="rngFuelPrices2">#REF!</definedName>
    <definedName name="rngFuelPricesDeterministic">#REF!</definedName>
    <definedName name="rngFuels">#REF!</definedName>
    <definedName name="rngMarkets">#REF!</definedName>
    <definedName name="rngTotalAdder">#REF!</definedName>
    <definedName name="RoundFactorLong">4</definedName>
    <definedName name="RoundFactorMed">3</definedName>
    <definedName name="RoundFactorShort">3</definedName>
    <definedName name="SCENARIO_BLOCK">#REF!</definedName>
    <definedName name="Scenario_Headers_Left">#REF!</definedName>
    <definedName name="second_q_scenarios">#REF!</definedName>
    <definedName name="SmallestNonZeroValue">0.00001</definedName>
    <definedName name="SumTolerance">0.005</definedName>
    <definedName name="Synergen_Gas_Discount">#REF!</definedName>
    <definedName name="target_for_run_info">#REF!</definedName>
    <definedName name="thtoGJ">#REF!</definedName>
    <definedName name="TotalCosts" localSheetId="0">#REF!</definedName>
    <definedName name="TotalCosts">'[9]2. Archetypes'!$M$7</definedName>
    <definedName name="TotalEquipment" localSheetId="0">#REF!</definedName>
    <definedName name="TotalEquipment">'[9]2. Archetypes'!$I$7</definedName>
    <definedName name="TotalSectors" localSheetId="0">#REF!</definedName>
    <definedName name="TotalSectors">'[7]3.1.Modelling attributes'!$C$4</definedName>
    <definedName name="TotalSizes" localSheetId="0">#REF!</definedName>
    <definedName name="TotalSizes">'[7]3.1.Modelling attributes'!$E$4</definedName>
    <definedName name="TotalSuitableCumulativeMeasures" localSheetId="0">#REF!</definedName>
    <definedName name="TotalSuitableCumulativeMeasures">'[13]MESC outputs'!$U$83</definedName>
    <definedName name="True_or_False">#REF!</definedName>
    <definedName name="USD">#REF!</definedName>
    <definedName name="USgal_to_litre">#REF!</definedName>
    <definedName name="Vivid" hidden="1">#REF!</definedName>
    <definedName name="Vivid_2">#REF!</definedName>
    <definedName name="what_part">#REF!</definedName>
    <definedName name="which_range">#REF!</definedName>
    <definedName name="wrn.Adjudication._.report." localSheetId="0" hidden="1">{#N/A,#N/A,FALSE,"Details";#N/A,#N/A,FALSE,"Summary";"Full Net Cost Plan",#N/A,FALSE,"Cost plan";"Full Net Provisionals",#N/A,FALSE,"Provisional";"Full Net Options",#N/A,FALSE,"Options"}</definedName>
    <definedName name="wrn.Adjudication._.report." hidden="1">{#N/A,#N/A,FALSE,"Details";#N/A,#N/A,FALSE,"Summary";"Full Net Cost Plan",#N/A,FALSE,"Cost plan";"Full Net Provisionals",#N/A,FALSE,"Provisional";"Full Net Options",#N/A,FALSE,"Options"}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Client._.Report." localSheetId="0" hidden="1">{#N/A,#N/A,TRUE,"Cover";#N/A,#N/A,TRUE,"Summary";"Full Client Cost Plan",#N/A,TRUE,"Cost plan";"Full Client Provisionals",#N/A,TRUE,"Provisional";"Full Client Options",#N/A,TRUE,"Options";#N/A,#N/A,TRUE,"Qualifications";#N/A,#N/A,TRUE,"Documents"}</definedName>
    <definedName name="wrn.Client._.Report." hidden="1">{#N/A,#N/A,TRUE,"Cover";#N/A,#N/A,TRUE,"Summary";"Full Client Cost Plan",#N/A,TRUE,"Cost plan";"Full Client Provisionals",#N/A,TRUE,"Provisional";"Full Client Options",#N/A,TRUE,"Options";#N/A,#N/A,TRUE,"Qualifications";#N/A,#N/A,TRUE,"Documents"}</definedName>
    <definedName name="wrn.EXIMAUTO." hidden="1">{#N/A,#N/A,TRUE,"EX1997";#N/A,#N/A,TRUE,"IM1997"}</definedName>
    <definedName name="wrn.File._.labels._.etc." localSheetId="0" hidden="1">{#N/A,#N/A,FALSE,"Labels";#N/A,#N/A,FALSE,"File contents"}</definedName>
    <definedName name="wrn.File._.labels._.etc." hidden="1">{#N/A,#N/A,FALSE,"Labels";#N/A,#N/A,FALSE,"File contents"}</definedName>
    <definedName name="wrn.Internal._.reports." localSheetId="0" hidden="1">{#N/A,#N/A,FALSE,"Areas";#N/A,#N/A,FALSE,"Summary";#N/A,#N/A,FALSE,"Analysis"}</definedName>
    <definedName name="wrn.Internal._.reports." hidden="1">{#N/A,#N/A,FALSE,"Areas";#N/A,#N/A,FALSE,"Summary";#N/A,#N/A,FALSE,"Analysis"}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9" i="4" l="1"/>
  <c r="F20" i="4"/>
  <c r="F21" i="4"/>
  <c r="F22" i="4"/>
  <c r="F25" i="4"/>
  <c r="F26" i="4"/>
  <c r="F29" i="4"/>
  <c r="F30" i="4"/>
  <c r="F33" i="4"/>
  <c r="F34" i="4"/>
  <c r="F37" i="4"/>
  <c r="F38" i="4"/>
  <c r="F39" i="4"/>
  <c r="F40" i="4"/>
  <c r="F41" i="4"/>
  <c r="F42" i="4"/>
  <c r="F45" i="4"/>
  <c r="F46" i="4"/>
  <c r="F49" i="4"/>
  <c r="F50" i="4"/>
  <c r="G50" i="4"/>
  <c r="G49" i="4"/>
  <c r="H49" i="4" s="1"/>
  <c r="G46" i="4"/>
  <c r="G45" i="4"/>
  <c r="G42" i="4"/>
  <c r="G41" i="4"/>
  <c r="G40" i="4"/>
  <c r="G39" i="4"/>
  <c r="G38" i="4"/>
  <c r="G37" i="4"/>
  <c r="G34" i="4"/>
  <c r="G33" i="4"/>
  <c r="G30" i="4"/>
  <c r="G29" i="4"/>
  <c r="G26" i="4"/>
  <c r="G22" i="4"/>
  <c r="H22" i="4" s="1"/>
  <c r="G25" i="4"/>
  <c r="G20" i="4"/>
  <c r="H20" i="4" s="1"/>
  <c r="G21" i="4"/>
  <c r="H21" i="4" s="1"/>
  <c r="G19" i="4"/>
  <c r="H26" i="4" l="1"/>
  <c r="H25" i="4"/>
  <c r="H46" i="4"/>
  <c r="H41" i="4"/>
  <c r="H37" i="4"/>
  <c r="H38" i="4"/>
  <c r="H42" i="4"/>
  <c r="H50" i="4"/>
  <c r="H33" i="4"/>
  <c r="H34" i="4"/>
  <c r="H29" i="4"/>
  <c r="H30" i="4"/>
  <c r="H45"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4DC15A5-6738-46C6-9C47-BD8A4E1D40FD}" keepAlive="1" name="Query - Table10" description="Connection to the 'Table10' query in the workbook." type="5" refreshedVersion="8" background="1" saveData="1">
    <dbPr connection="Provider=Microsoft.Mashup.OleDb.1;Data Source=$Workbook$;Location=Table10;Extended Properties=&quot;&quot;" command="SELECT * FROM [Table10]"/>
  </connection>
  <connection id="2" xr16:uid="{63AE353A-DF01-4CCA-81CD-5064DC10C081}" keepAlive="1" name="Query - Table10 (2)" description="Connection to the 'Table10 (2)' query in the workbook." type="5" refreshedVersion="0" background="1">
    <dbPr connection="Provider=Microsoft.Mashup.OleDb.1;Data Source=$Workbook$;Location=&quot;Table10 (2)&quot;;Extended Properties=&quot;&quot;" command="SELECT * FROM [Table10 (2)]"/>
  </connection>
  <connection id="3" xr16:uid="{0CCA3849-5F98-4937-B759-20B03D02746E}" keepAlive="1" name="Query - Table4" description="Connection to the 'Table4' query in the workbook." type="5" refreshedVersion="0" background="1">
    <dbPr connection="Provider=Microsoft.Mashup.OleDb.1;Data Source=$Workbook$;Location=Table4;Extended Properties=&quot;&quot;" command="SELECT * FROM [Table4]"/>
  </connection>
  <connection id="4" xr16:uid="{9BE43DF1-CF68-4383-9D91-5636E29BE8EE}" keepAlive="1" name="Query - Table5" description="Connection to the 'Table5' query in the workbook." type="5" refreshedVersion="0" background="1">
    <dbPr connection="Provider=Microsoft.Mashup.OleDb.1;Data Source=$Workbook$;Location=Table5;Extended Properties=&quot;&quot;" command="SELECT * FROM [Table5]"/>
  </connection>
  <connection id="5" xr16:uid="{93EBA52F-211C-4A86-978F-2C0AEB7CE6C5}" keepAlive="1" name="Query - Table6" description="Connection to the 'Table6' query in the workbook." type="5" refreshedVersion="0" background="1">
    <dbPr connection="Provider=Microsoft.Mashup.OleDb.1;Data Source=$Workbook$;Location=Table6;Extended Properties=&quot;&quot;" command="SELECT * FROM [Table6]"/>
  </connection>
  <connection id="6" xr16:uid="{5EAD529E-B2C2-485C-BE07-D2BB08890BA0}" keepAlive="1" name="Query - Table7" description="Connection to the 'Table7' query in the workbook." type="5" refreshedVersion="0" background="1">
    <dbPr connection="Provider=Microsoft.Mashup.OleDb.1;Data Source=$Workbook$;Location=Table7;Extended Properties=&quot;&quot;" command="SELECT * FROM [Table7]"/>
  </connection>
  <connection id="7" xr16:uid="{EF620DCF-4E5D-4828-9500-DDDF77172755}" keepAlive="1" name="Query - Table8" description="Connection to the 'Table8' query in the workbook." type="5" refreshedVersion="8" background="1" saveData="1">
    <dbPr connection="Provider=Microsoft.Mashup.OleDb.1;Data Source=$Workbook$;Location=Table8;Extended Properties=&quot;&quot;" command="SELECT * FROM [Table8]"/>
  </connection>
  <connection id="8" xr16:uid="{AA7C6E36-1375-467D-945A-AE986554913E}" keepAlive="1" name="Query - Table8 (2)" description="Connection to the 'Table8 (2)' query in the workbook." type="5" refreshedVersion="0" background="1">
    <dbPr connection="Provider=Microsoft.Mashup.OleDb.1;Data Source=$Workbook$;Location=&quot;Table8 (2)&quot;;Extended Properties=&quot;&quot;" command="SELECT * FROM [Table8 (2)]"/>
  </connection>
</connections>
</file>

<file path=xl/sharedStrings.xml><?xml version="1.0" encoding="utf-8"?>
<sst xmlns="http://schemas.openxmlformats.org/spreadsheetml/2006/main" count="334" uniqueCount="114">
  <si>
    <t>Version</t>
  </si>
  <si>
    <t>D3.1.1.3: Excel sheet summarising cost and performance parameters of storage technologies</t>
  </si>
  <si>
    <t>Summary of cost and performance data for thermal energy storage technologies</t>
  </si>
  <si>
    <t>Technology category</t>
  </si>
  <si>
    <t>Technology</t>
  </si>
  <si>
    <t>Storage medium</t>
  </si>
  <si>
    <t>Storage duration</t>
  </si>
  <si>
    <t>Efficiency (%)</t>
  </si>
  <si>
    <t>Lifetime (years)</t>
  </si>
  <si>
    <t>Heat capacity (kWh/m^3)</t>
  </si>
  <si>
    <t>Cost (€/kWh)</t>
  </si>
  <si>
    <t>Storage temperature (°C)</t>
  </si>
  <si>
    <t>Sensible heat storage</t>
  </si>
  <si>
    <t>Tank thermal energy storage (TTES)</t>
  </si>
  <si>
    <t>Water</t>
  </si>
  <si>
    <t>&lt; days</t>
  </si>
  <si>
    <t>90-98</t>
  </si>
  <si>
    <t>40-50</t>
  </si>
  <si>
    <t>60-80</t>
  </si>
  <si>
    <t>0.8-40</t>
  </si>
  <si>
    <t>~60</t>
  </si>
  <si>
    <t>Solid-state thermal storage (SSTS)</t>
  </si>
  <si>
    <t>Molten salt, concrete, crushed rocks</t>
  </si>
  <si>
    <t>40-98</t>
  </si>
  <si>
    <t>Unknown</t>
  </si>
  <si>
    <t>10-100</t>
  </si>
  <si>
    <t>200-600</t>
  </si>
  <si>
    <t>Underground thermal energy storage (UTES) - pit</t>
  </si>
  <si>
    <t>Gravel and water mix</t>
  </si>
  <si>
    <t>&lt; months</t>
  </si>
  <si>
    <t>50-90</t>
  </si>
  <si>
    <t>20-50</t>
  </si>
  <si>
    <t>30-80</t>
  </si>
  <si>
    <t>0.1-5</t>
  </si>
  <si>
    <t>5-95</t>
  </si>
  <si>
    <t>Underground thermal energy storage (UTES) - borehole</t>
  </si>
  <si>
    <t>Ground rock/ soil</t>
  </si>
  <si>
    <t>70-90</t>
  </si>
  <si>
    <t>&gt;30</t>
  </si>
  <si>
    <t>15-30</t>
  </si>
  <si>
    <t>2-16.5</t>
  </si>
  <si>
    <t>5-90</t>
  </si>
  <si>
    <t>Underground thermal energy storage (UTES) - aquifer</t>
  </si>
  <si>
    <t>Groundwater and ground material</t>
  </si>
  <si>
    <t>65-95</t>
  </si>
  <si>
    <t>30-40</t>
  </si>
  <si>
    <t>0.1-2</t>
  </si>
  <si>
    <t>10-60</t>
  </si>
  <si>
    <t>Latent heat storage</t>
  </si>
  <si>
    <t>Low temperature phase change material (LTPCM)</t>
  </si>
  <si>
    <t>Paraffin wax or inorganic salt hydrates</t>
  </si>
  <si>
    <t>75-90</t>
  </si>
  <si>
    <t>15-20</t>
  </si>
  <si>
    <t>30-100</t>
  </si>
  <si>
    <t>10-350</t>
  </si>
  <si>
    <t>High temperature phase change material (LTPCM)</t>
  </si>
  <si>
    <t>Inorganic salts</t>
  </si>
  <si>
    <t>10-80</t>
  </si>
  <si>
    <t>150-250</t>
  </si>
  <si>
    <t>Thermochemical heat storage</t>
  </si>
  <si>
    <t>Thermochemical materials</t>
  </si>
  <si>
    <t>100-600</t>
  </si>
  <si>
    <t>8-130</t>
  </si>
  <si>
    <t>-20-700</t>
  </si>
  <si>
    <t>Key sources:</t>
  </si>
  <si>
    <t>Codema and MullanGrid Consulting, “Poolbeg Sector Integration - Investigating synergies between the electricity, heat and hydrogen sectors,” SEAI, 2021.</t>
  </si>
  <si>
    <t>Danish Energy Agency and Energinet, “Technology Data - Energy Storage,” Danish Energy Agency , Copenhagen, 2018.</t>
  </si>
  <si>
    <t>Cardiff University, “Seasonal Storage of Heat in Boreholes,” UK Energy Research Centre, 2023.</t>
  </si>
  <si>
    <t xml:space="preserve">H. Sadeghi, R. Jaliali and R. Martand Singh, “A review of borehole thermal energy storage and its integration into district heating systems,” Renewable and Sustainable Energy Reviews, vol. 192, p. 114236, 2024. </t>
  </si>
  <si>
    <t>European Association for Storage of Energy, “Thermal Energy Storage,” European Association for Storage of Energy, Brussels, 2023.</t>
  </si>
  <si>
    <t>Energy Storage with BVES, “Technology: Solid Medium Heat Storage,” International Energy Agency, 2024.</t>
  </si>
  <si>
    <t>Sandia National Laboratories, “Thermal Energy Storage Technologies - Chapter 12,” in DOE Energy Storage Handbook, US Department of Energy, 2013.</t>
  </si>
  <si>
    <t>Tables below summarises the size and cost of illustrative thermal energy storage (TES) archetypes across identified TES technologies and demand segments. As the cost of TES systems varies significantly by project (as shown on the TES Performance &amp; Costs sheet), the archetypes costs are illustrative only.</t>
  </si>
  <si>
    <t>Demand segment</t>
  </si>
  <si>
    <t>TES capacity (kWh)</t>
  </si>
  <si>
    <t>Duration (hours)</t>
  </si>
  <si>
    <t>Comments and sources</t>
  </si>
  <si>
    <t>Residential</t>
  </si>
  <si>
    <t>Capacity based on Sunamp's Thermino 150 xPlus (https://sunamp.com/en-gb/thermino-xplus/), duration based on profile peakiness.</t>
  </si>
  <si>
    <t>Commercial and public</t>
  </si>
  <si>
    <t>Capacity based on Sunamp's Central Bank Mini (https://sunamp.com/en-gb/products/central-bank-mini/), duration based on profile peakiness.</t>
  </si>
  <si>
    <t>Industry</t>
  </si>
  <si>
    <t>Highly dependent on site demand - illustrative magnitude based on examples of TES installed at industry site (https://www.kraftblock.com/projects/volt, https://www.rondo.com/)</t>
  </si>
  <si>
    <t>District heating</t>
  </si>
  <si>
    <t>Highly dependent on site demand - illustrative magnitude based on case study of installed TES for district heating (for example: https://www.energy-storage.news/100mwh-sand-battery-goes-into-commercial-operation-in-finland/) - see WP3.1 report (D3.1.1.1) for other example case studies.</t>
  </si>
  <si>
    <t>Capacity (kWh)</t>
  </si>
  <si>
    <t>Illustrative cost (€)</t>
  </si>
  <si>
    <t>Illustrative lifetime (years)</t>
  </si>
  <si>
    <t>Cost based on ERM/Element Energy Low Carbon Heat study for Kensa, lifetime based on European Association for Storage of Energy (https://ease-storage.eu/wp-content/uploads/2016/03/EASE_TD_HotWater.pdf)</t>
  </si>
  <si>
    <t>Cost based on commercially available product from GRM, Cordivari, Thermal Earth (https://www.tanks-direct.co.uk/1500-litre-grp-hot-water-tank-insulated-50mm/p4317, https://www.loco2heat.co.uk/products/buffer-tanks-thermal-stores/thermal-store/cordivari-buffer-tank-puffer-vc-1500-litre/, https://www.thermalearth.co.uk/Products/Buffer_Tanks/TEHS1500), lifetime based on European Association for Storage of Energy (https://ease-storage.eu/wp-content/uploads/2016/03/EASE_TD_HotWater.pdf)</t>
  </si>
  <si>
    <t>Cost based on upper case of large-scale water tank thermal energy storgae from the Danish Energy Agency</t>
  </si>
  <si>
    <t>Cost based on central case of large-scale water tank thermal energy storgae from the Danish Energy Agency</t>
  </si>
  <si>
    <t>N/A</t>
  </si>
  <si>
    <t>Considered unsuitable for typical residential buildings due to high temperatures</t>
  </si>
  <si>
    <t>Considered unsuitable for typical commercial and public buildings due to high temperatures</t>
  </si>
  <si>
    <t>Cost based on upper limit of IEA Energy Storage Solid Medium Heat Storage factsheet with BVES</t>
  </si>
  <si>
    <t>Assumed unsuitable for residential building-level demand, as requires large thermal loads to be viable.</t>
  </si>
  <si>
    <t>Assumed unsuitable for commercial and public building-level demand, as requires large thermal loads to be viable.</t>
  </si>
  <si>
    <t>Assumes upper limit of cost and temperature estimate provided by Codema</t>
  </si>
  <si>
    <t>Cost based on the Sunamp Thermino 150 xPlus (https://www.ecosmartheat.co.uk/heat-pumps.html)</t>
  </si>
  <si>
    <t>Cost based on the larger Sunamp Central Bank Mini, with marginal cost 50% of residential Thermino 150 xPlus as it is an order of magnitude bigger.</t>
  </si>
  <si>
    <t>Cost based on upper limit of IEA Energy Storage Low Temperature Latent Heat Storage factsheet with BVES</t>
  </si>
  <si>
    <t>Cost based on upper limit of IEA Energy Storage High Temperature Latent Heat Storage factsheet with BVES</t>
  </si>
  <si>
    <t>Considered unsuitable due to low TRL, with limited to no demonstration of systems for residential and commercial applications</t>
  </si>
  <si>
    <t>Cost based on upper limit of IEA Energy StorageThermochemical Heat Storage by Sorption factsheet with BVES. Low TRL, so costs highly uncertain</t>
  </si>
  <si>
    <t>Workbook Information</t>
  </si>
  <si>
    <t>File Name:</t>
  </si>
  <si>
    <t>Description of file:</t>
  </si>
  <si>
    <t>V1.0</t>
  </si>
  <si>
    <t>Issued:</t>
  </si>
  <si>
    <t>SEAI Flexible electric heating report TES Supporting Data July-2026</t>
  </si>
  <si>
    <t>Supporting data on Thermal Energy Storage technology cost and performance gathered as part of the 2026 SEAI study on flexibile electric heating technologies</t>
  </si>
  <si>
    <t>Sustainable Energy Authority of Ireland - Flexible Electric Heating Technologies Report 2026</t>
  </si>
  <si>
    <t>Table below summarises the cost and performance parameters of thermal energy storage technologies collected during the literature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</si>
</sst>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2]\ #,##0.00"/>
  </numFmts>
  <fonts count="16" x14ac:knownFonts="1">
    <font>
      <sz val="9"/>
      <color theme="1"/>
      <name val="Myriad Pro"/>
      <family val="2"/>
    </font>
    <font>
      <sz val="11"/>
      <color theme="1"/>
      <name val="Myriad Pro"/>
      <family val="2"/>
      <scheme val="minor"/>
    </font>
    <font>
      <sz val="11"/>
      <color theme="1"/>
      <name val="Myriad Pro"/>
      <family val="2"/>
      <scheme val="minor"/>
    </font>
    <font>
      <sz val="11"/>
      <color theme="1"/>
      <name val="Myriad Pro"/>
      <family val="2"/>
      <scheme val="minor"/>
    </font>
    <font>
      <b/>
      <sz val="13"/>
      <color theme="3"/>
      <name val="Myriad Pro"/>
      <family val="2"/>
      <scheme val="minor"/>
    </font>
    <font>
      <b/>
      <sz val="11"/>
      <color theme="3"/>
      <name val="Myriad Pro"/>
      <family val="2"/>
      <scheme val="minor"/>
    </font>
    <font>
      <sz val="10"/>
      <name val="Arial"/>
      <family val="2"/>
    </font>
    <font>
      <b/>
      <sz val="15"/>
      <color theme="3"/>
      <name val="Myriad Pro"/>
      <family val="2"/>
      <scheme val="minor"/>
    </font>
    <font>
      <sz val="9"/>
      <color theme="1"/>
      <name val="Myriad Pro"/>
      <family val="2"/>
    </font>
    <font>
      <i/>
      <sz val="11"/>
      <color rgb="FF7F7F7F"/>
      <name val="Myriad Pro"/>
      <family val="2"/>
      <scheme val="minor"/>
    </font>
    <font>
      <b/>
      <sz val="9"/>
      <color theme="0"/>
      <name val="Myriad Pro"/>
      <family val="2"/>
    </font>
    <font>
      <i/>
      <sz val="9"/>
      <color rgb="FF7F7F7F"/>
      <name val="Myriad Pro"/>
      <family val="2"/>
      <scheme val="minor"/>
    </font>
    <font>
      <sz val="11"/>
      <color rgb="FF1C1C1C"/>
      <name val="Myriad Pro"/>
      <family val="2"/>
      <scheme val="minor"/>
    </font>
    <font>
      <b/>
      <sz val="12"/>
      <color theme="1"/>
      <name val="Myriad Pro"/>
      <family val="2"/>
    </font>
    <font>
      <sz val="10"/>
      <color theme="1"/>
      <name val="Myriad Pro"/>
      <family val="2"/>
    </font>
    <font>
      <sz val="11"/>
      <color theme="1"/>
      <name val="Myriad Pro"/>
      <family val="2"/>
    </font>
  </fonts>
  <fills count="10">
    <fill>
      <patternFill patternType="none"/>
    </fill>
    <fill>
      <patternFill patternType="gray125"/>
    </fill>
    <fill>
      <patternFill patternType="solid">
        <fgColor theme="4" tint="0.79998168889431442"/>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4" tint="0.79998168889431442"/>
        <bgColor indexed="64"/>
      </patternFill>
    </fill>
    <fill>
      <patternFill patternType="solid">
        <fgColor theme="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rgb="FFDCE6F1"/>
        <bgColor indexed="64"/>
      </patternFill>
    </fill>
  </fills>
  <borders count="5">
    <border>
      <left/>
      <right/>
      <top/>
      <bottom/>
      <diagonal/>
    </border>
    <border>
      <left/>
      <right/>
      <top/>
      <bottom style="thick">
        <color theme="4" tint="0.499984740745262"/>
      </bottom>
      <diagonal/>
    </border>
    <border>
      <left/>
      <right/>
      <top/>
      <bottom style="thick">
        <color theme="4"/>
      </bottom>
      <diagonal/>
    </border>
    <border>
      <left/>
      <right/>
      <top style="thin">
        <color theme="1"/>
      </top>
      <bottom style="thin">
        <color theme="1"/>
      </bottom>
      <diagonal/>
    </border>
    <border>
      <left/>
      <right/>
      <top/>
      <bottom style="thin">
        <color theme="1"/>
      </bottom>
      <diagonal/>
    </border>
  </borders>
  <cellStyleXfs count="15">
    <xf numFmtId="0" fontId="0" fillId="0" borderId="0"/>
    <xf numFmtId="0" fontId="4" fillId="5" borderId="1" applyBorder="0" applyAlignment="0" applyProtection="0"/>
    <xf numFmtId="0" fontId="3" fillId="0" borderId="0"/>
    <xf numFmtId="0" fontId="6" fillId="0" borderId="0"/>
    <xf numFmtId="0" fontId="3" fillId="3"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7" fillId="0" borderId="2" applyNumberFormat="0" applyFill="0" applyAlignment="0" applyProtection="0"/>
    <xf numFmtId="0" fontId="4" fillId="0" borderId="1" applyNumberFormat="0" applyFill="0" applyAlignment="0" applyProtection="0"/>
    <xf numFmtId="0" fontId="5" fillId="0" borderId="0" applyNumberFormat="0" applyFill="0" applyBorder="0" applyAlignment="0" applyProtection="0"/>
    <xf numFmtId="0" fontId="2" fillId="0" borderId="0"/>
    <xf numFmtId="43" fontId="2" fillId="0" borderId="0" applyFont="0" applyFill="0" applyBorder="0" applyAlignment="0" applyProtection="0"/>
    <xf numFmtId="43" fontId="8" fillId="0" borderId="0" applyFont="0" applyFill="0" applyBorder="0" applyAlignment="0" applyProtection="0"/>
    <xf numFmtId="0" fontId="9" fillId="0" borderId="0" applyNumberFormat="0" applyFill="0" applyBorder="0" applyAlignment="0" applyProtection="0"/>
    <xf numFmtId="0" fontId="1" fillId="0" borderId="0"/>
  </cellStyleXfs>
  <cellXfs count="33">
    <xf numFmtId="0" fontId="0" fillId="0" borderId="0" xfId="0"/>
    <xf numFmtId="0" fontId="0" fillId="6" borderId="0" xfId="0" applyFill="1"/>
    <xf numFmtId="49" fontId="0" fillId="0" borderId="0" xfId="0" applyNumberFormat="1"/>
    <xf numFmtId="0" fontId="4" fillId="6" borderId="1" xfId="8" applyFill="1"/>
    <xf numFmtId="0" fontId="5" fillId="6" borderId="0" xfId="9" applyFill="1"/>
    <xf numFmtId="0" fontId="5" fillId="6" borderId="0" xfId="9" applyFill="1" applyBorder="1"/>
    <xf numFmtId="0" fontId="7" fillId="6" borderId="0" xfId="7" applyFill="1" applyBorder="1"/>
    <xf numFmtId="49" fontId="0" fillId="8" borderId="3" xfId="0" applyNumberFormat="1" applyFill="1" applyBorder="1"/>
    <xf numFmtId="49" fontId="0" fillId="0" borderId="3" xfId="0" applyNumberFormat="1" applyBorder="1"/>
    <xf numFmtId="0" fontId="10" fillId="7" borderId="4" xfId="0" applyFont="1" applyFill="1" applyBorder="1"/>
    <xf numFmtId="0" fontId="0" fillId="8" borderId="3" xfId="0" applyFill="1" applyBorder="1"/>
    <xf numFmtId="0" fontId="0" fillId="0" borderId="3" xfId="0" applyBorder="1"/>
    <xf numFmtId="3" fontId="0" fillId="0" borderId="3" xfId="0" applyNumberFormat="1" applyBorder="1"/>
    <xf numFmtId="3" fontId="0" fillId="8" borderId="3" xfId="0" applyNumberFormat="1" applyFill="1" applyBorder="1"/>
    <xf numFmtId="0" fontId="11" fillId="0" borderId="0" xfId="13" applyFont="1"/>
    <xf numFmtId="164" fontId="0" fillId="0" borderId="0" xfId="0" applyNumberFormat="1"/>
    <xf numFmtId="43" fontId="0" fillId="0" borderId="0" xfId="12" applyFont="1" applyFill="1"/>
    <xf numFmtId="1" fontId="0" fillId="0" borderId="0" xfId="0" applyNumberFormat="1"/>
    <xf numFmtId="49" fontId="11" fillId="0" borderId="0" xfId="13" applyNumberFormat="1" applyFont="1" applyFill="1"/>
    <xf numFmtId="43" fontId="0" fillId="6" borderId="0" xfId="0" applyNumberFormat="1" applyFill="1"/>
    <xf numFmtId="0" fontId="11" fillId="0" borderId="0" xfId="13" applyFont="1" applyAlignment="1"/>
    <xf numFmtId="0" fontId="12" fillId="0" borderId="0" xfId="14" applyFont="1"/>
    <xf numFmtId="0" fontId="12" fillId="6" borderId="0" xfId="14" applyFont="1" applyFill="1"/>
    <xf numFmtId="0" fontId="1" fillId="6" borderId="0" xfId="14" applyFill="1"/>
    <xf numFmtId="0" fontId="1" fillId="0" borderId="0" xfId="14"/>
    <xf numFmtId="0" fontId="13" fillId="9" borderId="0" xfId="14" applyFont="1" applyFill="1"/>
    <xf numFmtId="0" fontId="1" fillId="9" borderId="0" xfId="14" applyFill="1"/>
    <xf numFmtId="0" fontId="14" fillId="9" borderId="0" xfId="14" applyFont="1" applyFill="1"/>
    <xf numFmtId="0" fontId="15" fillId="9" borderId="0" xfId="14" applyFont="1" applyFill="1"/>
    <xf numFmtId="17" fontId="14" fillId="9" borderId="0" xfId="14" applyNumberFormat="1" applyFont="1" applyFill="1" applyAlignment="1">
      <alignment horizontal="left"/>
    </xf>
    <xf numFmtId="0" fontId="14" fillId="9" borderId="0" xfId="14" applyFont="1" applyFill="1" applyAlignment="1">
      <alignment horizontal="left" vertical="center"/>
    </xf>
    <xf numFmtId="0" fontId="14" fillId="9" borderId="0" xfId="14" applyFont="1" applyFill="1" applyAlignment="1">
      <alignment horizontal="left" vertical="center" wrapText="1"/>
    </xf>
    <xf numFmtId="0" fontId="0" fillId="0" borderId="0" xfId="0" applyAlignment="1">
      <alignment horizontal="left" vertical="top" wrapText="1"/>
    </xf>
  </cellXfs>
  <cellStyles count="15">
    <cellStyle name="20% - Accent1 3 2" xfId="6" xr:uid="{40A2CFE4-745C-4A11-8A78-5AC148320321}"/>
    <cellStyle name="20% - Accent4 4" xfId="4" xr:uid="{11CA6868-0286-4A40-A811-76D826328568}"/>
    <cellStyle name="40% - Accent4 2 2" xfId="5" xr:uid="{0636F3DE-BF7D-4B31-946D-0C3641506C3E}"/>
    <cellStyle name="Comma" xfId="12" builtinId="3"/>
    <cellStyle name="Comma 2" xfId="11" xr:uid="{D1873FE5-0CFC-4192-BEC9-E226BE594A35}"/>
    <cellStyle name="Explanatory Text" xfId="13" builtinId="53"/>
    <cellStyle name="Heading 1" xfId="7" builtinId="16"/>
    <cellStyle name="Heading 2" xfId="8" builtinId="17"/>
    <cellStyle name="Heading 4" xfId="9" builtinId="19"/>
    <cellStyle name="Normal" xfId="0" builtinId="0"/>
    <cellStyle name="Normal 2" xfId="10" xr:uid="{178E474B-678B-4140-8790-2ED939EB9E12}"/>
    <cellStyle name="Normal 2 3" xfId="3" xr:uid="{8C6D8787-631D-4075-963B-CA2D513BC6DD}"/>
    <cellStyle name="Normal 3" xfId="14" xr:uid="{B61ED1D2-D3DA-44E7-9A8F-6DDE80C808DB}"/>
    <cellStyle name="Normal 3 2 2" xfId="2" xr:uid="{4F09FF42-8395-4D0B-A063-DEB1973A5C28}"/>
    <cellStyle name="Worksheet Title" xfId="1" xr:uid="{5D456EC6-F928-41F5-BA48-03EB225AF767}"/>
  </cellStyles>
  <dxfs count="26">
    <dxf>
      <font>
        <strike val="0"/>
        <outline val="0"/>
        <shadow val="0"/>
        <u val="none"/>
        <vertAlign val="baseline"/>
        <sz val="9"/>
        <color rgb="FF7F7F7F"/>
        <name val="Myriad Pro"/>
        <family val="2"/>
        <scheme val="minor"/>
      </font>
    </dxf>
    <dxf>
      <font>
        <b val="0"/>
        <i val="0"/>
        <strike val="0"/>
        <condense val="0"/>
        <extend val="0"/>
        <outline val="0"/>
        <shadow val="0"/>
        <u val="none"/>
        <vertAlign val="baseline"/>
        <sz val="9"/>
        <color theme="1"/>
        <name val="Myriad Pro"/>
        <family val="2"/>
        <scheme val="none"/>
      </font>
      <numFmt numFmtId="30" formatCode="@"/>
      <border diagonalUp="0" diagonalDown="0">
        <left/>
        <right/>
        <top style="thin">
          <color theme="1"/>
        </top>
        <bottom style="thin">
          <color theme="1"/>
        </bottom>
        <vertical/>
        <horizontal/>
      </border>
    </dxf>
    <dxf>
      <font>
        <b val="0"/>
        <i val="0"/>
        <strike val="0"/>
        <condense val="0"/>
        <extend val="0"/>
        <outline val="0"/>
        <shadow val="0"/>
        <u val="none"/>
        <vertAlign val="baseline"/>
        <sz val="9"/>
        <color theme="1"/>
        <name val="Myriad Pro"/>
        <family val="2"/>
        <scheme val="none"/>
      </font>
      <numFmt numFmtId="30" formatCode="@"/>
      <border diagonalUp="0" diagonalDown="0">
        <left/>
        <right/>
        <top style="thin">
          <color theme="1"/>
        </top>
        <bottom style="thin">
          <color theme="1"/>
        </bottom>
        <vertical/>
        <horizontal/>
      </border>
    </dxf>
    <dxf>
      <border outline="0">
        <top style="thin">
          <color theme="1"/>
        </top>
      </border>
    </dxf>
    <dxf>
      <border outline="0">
        <left style="thin">
          <color theme="1"/>
        </left>
        <top style="thin">
          <color theme="1"/>
        </top>
        <bottom style="thin">
          <color theme="1"/>
        </bottom>
      </border>
    </dxf>
    <dxf>
      <font>
        <b val="0"/>
        <i val="0"/>
        <strike val="0"/>
        <condense val="0"/>
        <extend val="0"/>
        <outline val="0"/>
        <shadow val="0"/>
        <u val="none"/>
        <vertAlign val="baseline"/>
        <sz val="9"/>
        <color theme="1"/>
        <name val="Myriad Pro"/>
        <family val="2"/>
        <scheme val="none"/>
      </font>
    </dxf>
    <dxf>
      <border outline="0">
        <bottom style="thin">
          <color theme="1"/>
        </bottom>
      </border>
    </dxf>
    <dxf>
      <font>
        <b/>
        <i val="0"/>
        <strike val="0"/>
        <condense val="0"/>
        <extend val="0"/>
        <outline val="0"/>
        <shadow val="0"/>
        <u val="none"/>
        <vertAlign val="baseline"/>
        <sz val="9"/>
        <color theme="0"/>
        <name val="Myriad Pro"/>
        <family val="2"/>
        <scheme val="none"/>
      </font>
      <fill>
        <patternFill patternType="solid">
          <fgColor theme="1"/>
          <bgColor theme="1"/>
        </patternFill>
      </fill>
    </dxf>
    <dxf>
      <font>
        <strike val="0"/>
        <outline val="0"/>
        <shadow val="0"/>
        <u val="none"/>
        <vertAlign val="baseline"/>
        <sz val="9"/>
        <color rgb="FF7F7F7F"/>
        <name val="Myriad Pro"/>
        <family val="2"/>
        <scheme val="minor"/>
      </font>
      <numFmt numFmtId="30" formatCode="@"/>
    </dxf>
    <dxf>
      <numFmt numFmtId="1" formatCode="0"/>
    </dxf>
    <dxf>
      <numFmt numFmtId="164" formatCode="[$€-2]\ #,##0.0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ustomXml" Target="../customXml/item3.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ustomXml" Target="../customXml/item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285750</xdr:colOff>
      <xdr:row>5</xdr:row>
      <xdr:rowOff>28574</xdr:rowOff>
    </xdr:from>
    <xdr:to>
      <xdr:col>8</xdr:col>
      <xdr:colOff>123825</xdr:colOff>
      <xdr:row>8</xdr:row>
      <xdr:rowOff>114267</xdr:rowOff>
    </xdr:to>
    <xdr:pic>
      <xdr:nvPicPr>
        <xdr:cNvPr id="2" name="Picture 1">
          <a:extLst>
            <a:ext uri="{FF2B5EF4-FFF2-40B4-BE49-F238E27FC236}">
              <a16:creationId xmlns:a16="http://schemas.microsoft.com/office/drawing/2014/main" id="{F90FCF90-5FE4-4B4C-885B-01FBF7849D78}"/>
            </a:ext>
          </a:extLst>
        </xdr:cNvPr>
        <xdr:cNvPicPr>
          <a:picLocks noChangeAspect="1"/>
        </xdr:cNvPicPr>
      </xdr:nvPicPr>
      <xdr:blipFill>
        <a:blip xmlns:r="http://schemas.openxmlformats.org/officeDocument/2006/relationships" r:embed="rId1">
          <a:alphaModFix/>
        </a:blip>
        <a:stretch>
          <a:fillRect/>
        </a:stretch>
      </xdr:blipFill>
      <xdr:spPr>
        <a:xfrm>
          <a:off x="9210675" y="1371599"/>
          <a:ext cx="1666875" cy="657193"/>
        </a:xfrm>
        <a:prstGeom prst="rect">
          <a:avLst/>
        </a:prstGeom>
        <a:noFill/>
      </xdr:spPr>
    </xdr:pic>
    <xdr:clientData/>
  </xdr:twoCellAnchor>
  <xdr:twoCellAnchor editAs="oneCell">
    <xdr:from>
      <xdr:col>5</xdr:col>
      <xdr:colOff>266700</xdr:colOff>
      <xdr:row>1</xdr:row>
      <xdr:rowOff>123825</xdr:rowOff>
    </xdr:from>
    <xdr:to>
      <xdr:col>9</xdr:col>
      <xdr:colOff>508471</xdr:colOff>
      <xdr:row>4</xdr:row>
      <xdr:rowOff>257175</xdr:rowOff>
    </xdr:to>
    <xdr:pic>
      <xdr:nvPicPr>
        <xdr:cNvPr id="3" name="Picture 2">
          <a:extLst>
            <a:ext uri="{FF2B5EF4-FFF2-40B4-BE49-F238E27FC236}">
              <a16:creationId xmlns:a16="http://schemas.microsoft.com/office/drawing/2014/main" id="{1DCCB006-3701-47E6-BB6C-4477435F36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91625" y="314325"/>
          <a:ext cx="2680171" cy="7143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lementenergy-my.sharepoint.com/Users/family/Downloads/Global/Europe/Mark%20Lacey%20ECH/Cost%20Model/Mark's%20External%20DriveMy%20Documents/mcp/commercial/cashflows/cashflow%20-%2021-03-00.xls"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https://theermgroup.sharepoint.com/sites/NorthernEuropeSustainableEnergySolutions/Shared%20Documents/Projects%20&amp;%20BD/Fuels%20&amp;%20Chemicals/3.%20Completed%20Projects/ICCA%20(0701336)%20Innovation%20review/4%20Deliverables/ICCA_Enabling%20the%20Future_db_v2.1.xlsx" TargetMode="External"/><Relationship Id="rId2" Type="http://schemas.microsoft.com/office/2019/04/relationships/externalLinkLongPath" Target="/sites/NorthernEuropeSustainableEnergySolutions/Shared%20Documents/Projects%20&amp;%20BD/Fuels%20&amp;%20Chemicals/3.%20Completed%20Projects/ICCA%20(0701336)%20Innovation%20review/4%20Deliverables/ICCA_Enabling%20the%20Future_db_v2.1.xlsx?E7612C18" TargetMode="External"/><Relationship Id="rId1" Type="http://schemas.openxmlformats.org/officeDocument/2006/relationships/externalLinkPath" Target="file:///\\E7612C18\ICCA_Enabling%20the%20Future_db_v2.1.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https://theermgroup-my.sharepoint.com/personal/oliver_grasham_erm_com/Documents/Documents%201/Advanced%20Fuels%20Database_LIVE_v026.xlsx" TargetMode="External"/><Relationship Id="rId1" Type="http://schemas.openxmlformats.org/officeDocument/2006/relationships/externalLinkPath" Target="/personal/oliver_grasham_erm_com/Documents/Documents%201/Advanced%20Fuels%20Database_LIVE_v02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lementenergy-my.sharepoint.com/Users/ymonschauer/AppData/Local/Box/Box%20Edit/Documents/HtdYOCZNg0mBeozVIHB1IQ==/CAT_GraphUpload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53C12FA8\Policies%20to%20improve%20energy%20performance%20of%20buildings%20in%20Morocco%20-%20model%20V84_IF_TA_INDUSTRIAL_RU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lementenergy-my.sharepoint.com/H/Lee/CM/PROJ/TIC/Alex%20Hargreaves/13.08.09/Meeting%20in%20London/New%20Template%20WIP/Example/New%20Template%20WIP/cashflow%20TEST%20Ver%2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lementenergy-my.sharepoint.com/Users/DW24/AppData/Local/Microsoft/Windows/Temporary%20Internet%20Files/Content.Outlook/HJ00CMLG/2016-EUETS-Financial-v01-3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lementenergy-my.sharepoint.com/naei15/8_ghgi/7_ETS_CarbonFactors/2017-EUETS-CEFsGCVs-v01-0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vivideconomics.sharepoint.com/sites/projects/180801SHE/Shared%20Documents/6%20-%20analysis/Energy%20References/bp-stats-review-2018-all-dat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drms.decc.gsi.gov.uk/Users/olewis/AppData/Local/Microsoft/Windows/Temporary%20Internet%20Files/Content.IE5/2PNEZWKH/1.%20Templates/3.%20Business%20Planning%20Model%20Toolbox.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lementenergy-my.sharepoint.com/BEIS%20Hy4Heat%20WP6%20(H2%20in%20industry)%20(1632)/Models%20and%20data/New%20for%20Hy4Heat/Element%20Energy%20for%20BEIS%20-%20Hy4Heat%20WP6%20model%20v1.0%20(CONFIDENTIAL%20-%20Draft)%20100519.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https://theermgroup.sharepoint.com/programme/RTPolicy/BIO/Heat%20and%20Cooling/1.%20Projects/0007-SEAI%20HCA%202025/3-External/ERM/3.2_WP1%20&amp;%20WP%202/WP2.1/Inception/NHS-Low-Carbon-Heating-and-Cooling-Technologies-Supporting-data_2024Review.xlsx" TargetMode="External"/><Relationship Id="rId2" Type="http://schemas.microsoft.com/office/2019/04/relationships/externalLinkLongPath" Target="/programme/RTPolicy/BIO/Heat%20and%20Cooling/1.%20Projects/0007-SEAI%20HCA%202025/3-External/ERM/3.2_WP1%20&amp;%20WP%202/WP2.1/Inception/NHS-Low-Carbon-Heating-and-Cooling-Technologies-Supporting-data_2024Review.xlsx?EB694F5B" TargetMode="External"/><Relationship Id="rId1" Type="http://schemas.openxmlformats.org/officeDocument/2006/relationships/externalLinkPath" Target="file:///\\EB694F5B\NHS-Low-Carbon-Heating-and-Cooling-Technologies-Supporting-data_2024Review.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lementenergy-my.sharepoint.com/Glass%20Futures%20(1728)%20fuel%20switching%20phase%202/Task%202%20-%20Model/New%20Technologies%20Calculator%20Ver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tro"/>
      <sheetName val="Dashboard"/>
      <sheetName val="Database &gt;&gt;"/>
      <sheetName val="Hydrogen"/>
      <sheetName val="CCU"/>
      <sheetName val="ChemicalRecycling"/>
      <sheetName val="Bio-basedMaterials"/>
      <sheetName val="CrackerDecarbonisation"/>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Fuel Route"/>
      <sheetName val="Bank of time "/>
      <sheetName val="Comments about entries"/>
      <sheetName val="Plants to add"/>
      <sheetName val="Database - Ammonia"/>
      <sheetName val="Update Tracker"/>
      <sheetName val="Database - Low Carbon Fuels"/>
      <sheetName val="Database- eFuels"/>
      <sheetName val="Database- Adv Biofuels"/>
      <sheetName val="Database - Low Carbon Chemicals"/>
      <sheetName val="Conversions"/>
      <sheetName val="Intermediary calcs"/>
      <sheetName val="Issues"/>
      <sheetName val="admin &gt;&gt;&gt;"/>
      <sheetName val="New Lists"/>
      <sheetName val="Archived"/>
      <sheetName val="Useful Sources"/>
      <sheetName val="Database - companies"/>
      <sheetName val="Update tracker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tchProcess"/>
      <sheetName val="Input_Tool"/>
      <sheetName val="Input_EffortSharing"/>
      <sheetName val="Mapping"/>
      <sheetName val="Table_NotRounded"/>
      <sheetName val="Output_ForGraphUpload"/>
      <sheetName val="Output_ForAsssementData"/>
      <sheetName val="Output_ForESData"/>
      <sheetName val="Admin"/>
      <sheetName val="Styl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User inputs (editable)&gt;&gt;&gt;"/>
      <sheetName val="Policy inputs"/>
      <sheetName val="Tech and fuel scenario inputs"/>
      <sheetName val="RUN MODEL"/>
      <sheetName val="Key outputs (do not edit)&gt;&gt;&gt;"/>
      <sheetName val="Summary scenario outputs"/>
      <sheetName val="Energy and cost outputs"/>
      <sheetName val="MESC outputs"/>
      <sheetName val="Data inputs (do not edit)&gt;&gt;"/>
      <sheetName val="Building archetypes"/>
      <sheetName val="Energy efficiency measures"/>
      <sheetName val="Stock projection"/>
      <sheetName val="HVAC breakdown"/>
      <sheetName val="Appliance RES"/>
      <sheetName val="Technology specification"/>
      <sheetName val="Technology costs"/>
      <sheetName val="Archetype specification"/>
      <sheetName val="Occupancy"/>
      <sheetName val="SBEM"/>
      <sheetName val="Fuel cost and CO2"/>
      <sheetName val="Climate data"/>
      <sheetName val="Calculations (do not edit)&gt;&gt;&gt;"/>
      <sheetName val="Energy demand"/>
      <sheetName val="Measure cost effectiveness"/>
      <sheetName val="Measure outputs"/>
      <sheetName val="Saved scenari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heet1"/>
      <sheetName val="1"/>
      <sheetName val="AH Cash Flow"/>
      <sheetName val="AH_Cash_Flow"/>
    </sheetNames>
    <sheetDataSet>
      <sheetData sheetId="0" refreshError="1"/>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Map"/>
      <sheetName val="Gov"/>
      <sheetName val="Version"/>
      <sheetName val="Updates"/>
      <sheetName val="Issues_log"/>
      <sheetName val="DataLog"/>
      <sheetName val="A01_CV_Sources"/>
      <sheetName val="B01_FuelsConcordance"/>
      <sheetName val="B02_LastYear"/>
      <sheetName val="D01_DUKES_2015_CV_Tbl_A1"/>
      <sheetName val="D02_DUKES_2015_CV_Tbl_A2&amp;A3"/>
      <sheetName val="D03_Cement_production_CVs"/>
      <sheetName val="D04_EUETS_NCVs"/>
      <sheetName val="D05_CEF_Gross"/>
      <sheetName val="D06_MiscOther"/>
      <sheetName val="C00_CV_Ratios"/>
      <sheetName val="C01_CVs"/>
      <sheetName val="C02_CollateCEFs"/>
      <sheetName val="C03_CO2"/>
      <sheetName val="Emission_Factors_CVs"/>
      <sheetName val="Oxidation_Factors_Fuel_Density"/>
      <sheetName val="Regional_Natural_Gas_Data_2016"/>
      <sheetName val="LDZ_and_postcode_areas"/>
      <sheetName val="References"/>
      <sheetName val="Admin &gt;&gt;"/>
      <sheetName val="OtherQC"/>
      <sheetName val="QA Plan"/>
      <sheetName val="FBank"/>
      <sheetName val="Ranges"/>
      <sheetName val="Conversion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Map"/>
      <sheetName val="Gov"/>
      <sheetName val="Version"/>
      <sheetName val="Updates"/>
      <sheetName val="Issues_log"/>
      <sheetName val="DataLog"/>
      <sheetName val="A01_CV_Sources"/>
      <sheetName val="B01_FuelsConcordance"/>
      <sheetName val="B02_LastYear"/>
      <sheetName val="D01_DUKES_2015_CV_Tbl_A1"/>
      <sheetName val="D02_DUKES_2015_CV_Tbl_A2&amp;A3"/>
      <sheetName val="D03_Cement_production_CVs"/>
      <sheetName val="D04_EUETS_NCVs"/>
      <sheetName val="D05_CEF_Gross"/>
      <sheetName val="D06_MiscOther"/>
      <sheetName val="C00_CV_Ratios"/>
      <sheetName val="C01_CVs"/>
      <sheetName val="C02_CollateCEFs"/>
      <sheetName val="C03_CO2"/>
      <sheetName val="Emission_Factors_CVs"/>
      <sheetName val="Oxidation_Factors_Fuel_Density"/>
      <sheetName val="Regional_Natural_Gas_Data_2016"/>
      <sheetName val="LDZ_and_postcode_areas"/>
      <sheetName val="References"/>
      <sheetName val="Admin &gt;&gt;"/>
      <sheetName val="OtherQC"/>
      <sheetName val="QA Plan"/>
      <sheetName val="FBank"/>
      <sheetName val="Ranges"/>
      <sheetName val="Conversion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mary Energy Consumption"/>
      <sheetName val="Primary Energy - Cons by fuel"/>
      <sheetName val="Oil - Proved reserves"/>
      <sheetName val="Oil - Proved reserves history"/>
      <sheetName val="Oil Production - Barrels"/>
      <sheetName val="Oil Production - Tonnes"/>
      <sheetName val="Oil Consumption - Barrels"/>
      <sheetName val="Oil Consumption - Tonnes"/>
      <sheetName val="OIl Consumption - Mtoe"/>
      <sheetName val="Oil - Regional Consumption "/>
      <sheetName val="Oil - Spot crude prices"/>
      <sheetName val="Oil - Crude prices since 1861"/>
      <sheetName val="Oil - Refinery throughput"/>
      <sheetName val="Oil - Refining capacity"/>
      <sheetName val="Oil - Regional refining margins"/>
      <sheetName val="Oil - Trade movements"/>
      <sheetName val="Oil - Inter-area movements "/>
      <sheetName val="Oil - Trade 2016- 2017"/>
      <sheetName val="Gas - Proved reserves"/>
      <sheetName val="Gas - Proved reserves history "/>
      <sheetName val="Gas Production - Bcm"/>
      <sheetName val="Gas Production - Bcf"/>
      <sheetName val="Gas Production - Mtoe"/>
      <sheetName val="Gas Consumption - Bcm"/>
      <sheetName val="Gas Consumption - Bcf"/>
      <sheetName val="Gas Consumption - Mtoe"/>
      <sheetName val="Gas - Trade - pipeline"/>
      <sheetName val="Gas - Trade movements LNG"/>
      <sheetName val="Gas - Trade 2016-2017"/>
      <sheetName val="Gas - Prices "/>
      <sheetName val="Coal - Reserves"/>
      <sheetName val="Coal - Prices"/>
      <sheetName val="Coal Production - Tonnes"/>
      <sheetName val="Coal Production - Mtoe"/>
      <sheetName val="Coal Consumption - Mtoe"/>
      <sheetName val="Nuclear Generation - TWh"/>
      <sheetName val="Nuclear Consumption - Mtoe"/>
      <sheetName val="Hydro Generation - TWh"/>
      <sheetName val="Hydro Consumption - Mtoe"/>
      <sheetName val="Other renewables - TWh"/>
      <sheetName val="Other renewables - Mtoe"/>
      <sheetName val="Solar Consumption - TWh"/>
      <sheetName val="Solar Consumption - Mtoe"/>
      <sheetName val="Wind Consumption - TWh "/>
      <sheetName val="Wind Consumption - Mtoe"/>
      <sheetName val="Geo Biomass Other - TWh"/>
      <sheetName val="Geo Biomass Other - Mtoe"/>
      <sheetName val="Biofuels Production - Kboed"/>
      <sheetName val="Biofuels Production - Ktoe"/>
      <sheetName val="Electricity Generation "/>
      <sheetName val="Elec Gen by fuel"/>
      <sheetName val="Elec Gen from Oil"/>
      <sheetName val="Elec Gen from Gas"/>
      <sheetName val="Elec Gen from Coal"/>
      <sheetName val="Elec Gen from Other"/>
      <sheetName val="Carbon Dioxide Emissions"/>
      <sheetName val="Cobalt Production-Reserves"/>
      <sheetName val="Lithium Production-Reserves"/>
      <sheetName val="Graphite Production-Reserves"/>
      <sheetName val="Rare Earth Production-Reserves"/>
      <sheetName val="Cobalt and Lithium - Prices"/>
      <sheetName val="Geothermal Capacity"/>
      <sheetName val="Solar Capacity"/>
      <sheetName val="Wind Capacity"/>
      <sheetName val="Approximate conversion factors"/>
      <sheetName val="Defin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Overview_SC"/>
      <sheetName val="Notes_SSC"/>
      <sheetName val="Notes_BO"/>
      <sheetName val="Standards_MS"/>
      <sheetName val="Keys_SSC"/>
      <sheetName val="Keys_BO"/>
      <sheetName val="Assumptions_SC"/>
      <sheetName val="TS_Ass_SSC"/>
      <sheetName val="TS_BA"/>
      <sheetName val="Hist_Ass_SSC"/>
      <sheetName val="IS_Hist_TA"/>
      <sheetName val="BS_Hist_TA"/>
      <sheetName val="CFS_Hist_TA"/>
      <sheetName val="Fcast_Ass_SSC"/>
      <sheetName val="Fcast_TA"/>
      <sheetName val="Outputs_SC"/>
      <sheetName val="Hist_OP_SSC"/>
      <sheetName val="IS_Hist_TO"/>
      <sheetName val="BS_Hist_TO"/>
      <sheetName val="CFS_Hist_TO"/>
      <sheetName val="Fcast_OP_SSC"/>
      <sheetName val="Fcast_OP_TO"/>
      <sheetName val="IS_Fcast_TO"/>
      <sheetName val="BS_Fcast_TO"/>
      <sheetName val="CFS_Fcast_TO"/>
      <sheetName val="All_Pers_OP_SSC"/>
      <sheetName val="IS_All_TO"/>
      <sheetName val="BS_All_TO"/>
      <sheetName val="CFS_All_TO"/>
      <sheetName val="Dashboards_SSC"/>
      <sheetName val="BS_Sum_P_MS"/>
      <sheetName val="Appendices_SC"/>
      <sheetName val="Checks_SSC"/>
      <sheetName val="Checks_BO"/>
      <sheetName val="LU_SSC"/>
      <sheetName val="TS_LU"/>
      <sheetName val="Capital_LU"/>
      <sheetName val="Dashboards_LU"/>
      <sheetName val="Sector Model"/>
      <sheetName val="Lookups"/>
      <sheetName val="Central MACC data"/>
      <sheetName val="IAG2014_Table20"/>
      <sheetName val="Constants"/>
      <sheetName val="Air pollutants"/>
      <sheetName val="Historic surplus"/>
      <sheetName val="Unallocated Allowances"/>
      <sheetName val="Hedging"/>
      <sheetName val="3"/>
      <sheetName val="Biofuels"/>
      <sheetName val="DECC Summary"/>
      <sheetName val="Baseline results"/>
      <sheetName val="Lists"/>
      <sheetName val="Sector_Model"/>
      <sheetName val="Central_MACC_data"/>
      <sheetName val="Air_pollutants"/>
      <sheetName val="Historic_surplus"/>
      <sheetName val="Unallocated_Allowances"/>
      <sheetName val="DECC_Summary"/>
      <sheetName val="Baseline_results"/>
      <sheetName val="Lookups (2)"/>
      <sheetName val="working- waterfalls"/>
      <sheetName val="CASHFLOW Gen Inc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1.Scenario inputs"/>
      <sheetName val="2.Results"/>
      <sheetName val="3.1.Modelling attributes"/>
      <sheetName val="3.2.Equipment data"/>
      <sheetName val="3.3.Cost Data"/>
      <sheetName val="3.4.Direct Input"/>
      <sheetName val="4.1.Assumptions Tables"/>
      <sheetName val="4.2.Overall Gas Consumption"/>
      <sheetName val="4.3.Process NG"/>
      <sheetName val="5.1.Data from Associations"/>
      <sheetName val="5.2.Methodology and Assumptions"/>
      <sheetName val="6.1.Conversion Cost Model"/>
      <sheetName val="6.2.Assumptions_List"/>
      <sheetName val="6.3.Cost Output"/>
      <sheetName val="6.4.Individual_Component_Capex"/>
      <sheetName val="7.Demo Costs"/>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
      <sheetName val="2024 Review Summary"/>
      <sheetName val="Assumptions"/>
      <sheetName val="Technology List"/>
      <sheetName val="Technology Suitability - Buildi"/>
      <sheetName val="Technology Performance &amp; Costs"/>
      <sheetName val="Solar thermal calc"/>
      <sheetName val="Technology Annual Changes"/>
      <sheetName val="Technology Suitability - Indust"/>
      <sheetName val="Energy efficienc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heet1"/>
      <sheetName val="1.1 Inputs"/>
      <sheetName val="1.2 Advanced Inputs"/>
      <sheetName val="1.3 Custom Archetypes"/>
      <sheetName val="2. Archetypes"/>
      <sheetName val="3.1 Capex Assumptions"/>
      <sheetName val="3.2 Opex Assumptions"/>
      <sheetName val="4.1 Capex Results"/>
      <sheetName val="4.2 Opex Results"/>
      <sheetName val="4.3 Overall Results"/>
      <sheetName val="OPEX - to be deleted"/>
      <sheetName val="CAPEX - to be deleted"/>
      <sheetName val="OPEX and CAPEX - to be deleted"/>
      <sheetName val="List of Variables - to be del"/>
    </sheetNames>
    <sheetDataSet>
      <sheetData sheetId="0" refreshError="1"/>
      <sheetData sheetId="1" refreshError="1"/>
      <sheetData sheetId="2"/>
      <sheetData sheetId="3"/>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968D4A-D8B6-4A2C-8A9B-487A8B879F97}" name="TESPerformanceAndCosts" displayName="TESPerformanceAndCosts" ref="B12:J20" totalsRowShown="0" dataDxfId="25" headerRowCellStyle="Normal" dataCellStyle="Normal">
  <autoFilter ref="B12:J20" xr:uid="{9F968D4A-D8B6-4A2C-8A9B-487A8B879F97}"/>
  <tableColumns count="9">
    <tableColumn id="1" xr3:uid="{95D3916F-9833-41E7-87FB-F75D7277FDAC}" name="Technology category" dataDxfId="24" dataCellStyle="Normal"/>
    <tableColumn id="2" xr3:uid="{AE3B1827-C27D-443E-91C2-AF952D0990FA}" name="Technology" dataDxfId="23" dataCellStyle="Normal"/>
    <tableColumn id="3" xr3:uid="{CFBF2C57-4802-45E3-A8E2-6D5D4D0027F6}" name="Storage medium" dataDxfId="22" dataCellStyle="Normal"/>
    <tableColumn id="4" xr3:uid="{949C814A-F496-4CE5-8173-013766E378EA}" name="Storage duration" dataDxfId="21" dataCellStyle="Normal"/>
    <tableColumn id="5" xr3:uid="{D01BCBDE-C76B-41EA-B93B-2D48CE490C29}" name="Efficiency (%)" dataDxfId="20" dataCellStyle="Normal"/>
    <tableColumn id="6" xr3:uid="{3A4E27B8-3FE9-43F0-826D-45C56E237AFC}" name="Lifetime (years)" dataDxfId="19" dataCellStyle="Normal"/>
    <tableColumn id="7" xr3:uid="{82FD3125-94B2-4F4B-A41E-C17ECCF87803}" name="Heat capacity (kWh/m^3)" dataDxfId="18" dataCellStyle="Normal"/>
    <tableColumn id="8" xr3:uid="{FA376382-D9D8-4B94-8600-4BD882779639}" name="Cost (€/kWh)" dataDxfId="17" dataCellStyle="Normal"/>
    <tableColumn id="9" xr3:uid="{41FA6FE2-6485-4121-B874-0DB97A306D7F}" name="Storage temperature (°C)" dataDxfId="16" dataCellStyle="Normal"/>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77430A-0C54-4A63-87FB-DEE535BC0BC6}" name="TESPerformanceAndCosts3" displayName="TESPerformanceAndCosts3" ref="B18:J50" totalsRowShown="0" dataDxfId="15" headerRowCellStyle="Normal" dataCellStyle="Normal">
  <autoFilter ref="B18:J50" xr:uid="{9F968D4A-D8B6-4A2C-8A9B-487A8B879F97}"/>
  <tableColumns count="9">
    <tableColumn id="1" xr3:uid="{53AAE7D6-4CB1-421C-BCBD-DBDFE94A0CBE}" name="Technology category" dataDxfId="14" dataCellStyle="Normal"/>
    <tableColumn id="2" xr3:uid="{1DAB3199-6F4E-47E8-A47D-1377C646C669}" name="Technology" dataDxfId="13" dataCellStyle="Normal"/>
    <tableColumn id="3" xr3:uid="{3B5C369F-92F1-4F98-BB86-2764060F37D4}" name="Storage medium" dataDxfId="12" dataCellStyle="Normal"/>
    <tableColumn id="4" xr3:uid="{1F69CDCD-B918-4210-908A-03AE211A9FF3}" name="Demand segment" dataDxfId="11" dataCellStyle="Normal"/>
    <tableColumn id="10" xr3:uid="{7110C025-8F6E-4558-912C-4D68B47327B1}" name="Duration (hours)" dataCellStyle="Normal">
      <calculatedColumnFormula>SUMIFS(TESSizingArchetypes[Duration (hours)],TESSizingArchetypes[Demand segment],TESPerformanceAndCosts3[[#This Row],[Demand segment]])</calculatedColumnFormula>
    </tableColumn>
    <tableColumn id="11" xr3:uid="{F15DE9CD-0C4C-4B42-AD3C-56DDA3D00920}" name="Capacity (kWh)" dataCellStyle="Comma">
      <calculatedColumnFormula>SUMIFS(TESSizingArchetypes[TES capacity (kWh)],TESSizingArchetypes[Demand segment],TESPerformanceAndCosts3[[#This Row],[Duration (hours)]])</calculatedColumnFormula>
    </tableColumn>
    <tableColumn id="12" xr3:uid="{71F29DEF-068E-438B-91DF-EE2846E2FA6F}" name="Illustrative cost (€)" dataDxfId="10" dataCellStyle="Normal">
      <calculatedColumnFormula>TESPerformanceAndCosts3[[#This Row],[Capacity (kWh)]]*20</calculatedColumnFormula>
    </tableColumn>
    <tableColumn id="14" xr3:uid="{BF0A25C0-7B5C-431C-9664-82A92AE87891}" name="Illustrative lifetime (years)" dataDxfId="9" dataCellStyle="Normal"/>
    <tableColumn id="16" xr3:uid="{D0B2CBEB-B135-4794-93DE-3ACC0F82E49A}" name="Comments and sources" dataDxfId="8" dataCellStyle="Explanatory Text"/>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D3207F-91C4-4AAF-A439-FA1FAF645D7C}" name="TESSizingArchetypes" displayName="TESSizingArchetypes" ref="B9:E13" totalsRowShown="0" headerRowDxfId="7" dataDxfId="5" headerRowBorderDxfId="6" tableBorderDxfId="4" totalsRowBorderDxfId="3">
  <autoFilter ref="B9:E13" xr:uid="{B3D3207F-91C4-4AAF-A439-FA1FAF645D7C}"/>
  <tableColumns count="4">
    <tableColumn id="1" xr3:uid="{B36745B2-953F-4C8C-B29F-381FBEFE23E1}" name="Demand segment" dataDxfId="2"/>
    <tableColumn id="2" xr3:uid="{3B89BD60-D913-4F78-8A28-6B217A75F3E2}" name="TES capacity (kWh)" dataDxfId="1"/>
    <tableColumn id="4" xr3:uid="{34C8848E-D741-4A03-973E-8D98B30AF580}" name="Duration (hours)" dataCellStyle="Normal"/>
    <tableColumn id="5" xr3:uid="{403EDB2B-ADC7-4B86-818D-CF13D0049343}" name="Comments and sources" dataDxfId="0" dataCellStyle="Explanatory Text"/>
  </tableColumns>
  <tableStyleInfo name="TableStyleMedium1" showFirstColumn="0" showLastColumn="0" showRowStripes="1" showColumnStripes="0"/>
</table>
</file>

<file path=xl/theme/theme1.xml><?xml version="1.0" encoding="utf-8"?>
<a:theme xmlns:a="http://schemas.openxmlformats.org/drawingml/2006/main" name="SEAI Theme">
  <a:themeElements>
    <a:clrScheme name="SEAI Theme">
      <a:dk1>
        <a:srgbClr val="10357F"/>
      </a:dk1>
      <a:lt1>
        <a:srgbClr val="FFFFFF"/>
      </a:lt1>
      <a:dk2>
        <a:srgbClr val="00B495"/>
      </a:dk2>
      <a:lt2>
        <a:srgbClr val="D6EBE4"/>
      </a:lt2>
      <a:accent1>
        <a:srgbClr val="0067B1"/>
      </a:accent1>
      <a:accent2>
        <a:srgbClr val="007A45"/>
      </a:accent2>
      <a:accent3>
        <a:srgbClr val="BEBD01"/>
      </a:accent3>
      <a:accent4>
        <a:srgbClr val="FDBB30"/>
      </a:accent4>
      <a:accent5>
        <a:srgbClr val="F37121"/>
      </a:accent5>
      <a:accent6>
        <a:srgbClr val="C70063"/>
      </a:accent6>
      <a:hlink>
        <a:srgbClr val="0067B1"/>
      </a:hlink>
      <a:folHlink>
        <a:srgbClr val="6D2C91"/>
      </a:folHlink>
    </a:clrScheme>
    <a:fontScheme name="Myriad Pro">
      <a:majorFont>
        <a:latin typeface="Myriad Pro"/>
        <a:ea typeface=""/>
        <a:cs typeface=""/>
        <a:font script="Jpan" typeface="ＭＳ Ｐ明朝"/>
        <a:font script="Hans" typeface="宋体"/>
        <a:font script="Hant" typeface="新細明體"/>
      </a:majorFont>
      <a:minorFont>
        <a:latin typeface="Myriad Pro"/>
        <a:ea typeface=""/>
        <a:cs typeface=""/>
        <a:font script="Jpan" typeface="ＭＳ Ｐ明朝"/>
        <a:font script="Hans" typeface="宋体"/>
        <a:font script="Hant" typeface="新細明體"/>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C3DF3-EE5F-4741-BC92-9CB8D9B1072E}">
  <sheetPr>
    <tabColor theme="4"/>
  </sheetPr>
  <dimension ref="A1:L9"/>
  <sheetViews>
    <sheetView showGridLines="0" tabSelected="1" workbookViewId="0">
      <selection activeCell="C13" sqref="C13"/>
    </sheetView>
  </sheetViews>
  <sheetFormatPr defaultRowHeight="15" x14ac:dyDescent="0.25"/>
  <cols>
    <col min="1" max="1" width="9.33203125" style="24"/>
    <col min="2" max="2" width="36.33203125" style="24" customWidth="1"/>
    <col min="3" max="3" width="95.6640625" style="24" customWidth="1"/>
    <col min="4" max="4" width="15" style="24" bestFit="1" customWidth="1"/>
    <col min="5" max="13" width="9.33203125" style="24"/>
    <col min="14" max="14" width="10.6640625" style="24" customWidth="1"/>
    <col min="15" max="16384" width="9.33203125" style="24"/>
  </cols>
  <sheetData>
    <row r="1" spans="1:12" x14ac:dyDescent="0.25">
      <c r="A1" s="21"/>
      <c r="B1" s="22"/>
      <c r="C1" s="22"/>
      <c r="D1" s="22"/>
      <c r="E1" s="23"/>
      <c r="F1" s="23"/>
      <c r="G1" s="23"/>
      <c r="H1" s="23"/>
      <c r="I1" s="23"/>
      <c r="J1" s="23"/>
      <c r="K1" s="23"/>
      <c r="L1" s="23"/>
    </row>
    <row r="2" spans="1:12" ht="15.75" x14ac:dyDescent="0.25">
      <c r="B2" s="25" t="s">
        <v>105</v>
      </c>
      <c r="C2" s="26"/>
      <c r="D2" s="26"/>
      <c r="E2" s="26"/>
      <c r="F2" s="26"/>
      <c r="G2" s="26"/>
      <c r="H2" s="26"/>
      <c r="I2" s="26"/>
      <c r="J2" s="26"/>
      <c r="K2" s="23"/>
      <c r="L2" s="23"/>
    </row>
    <row r="3" spans="1:12" x14ac:dyDescent="0.25">
      <c r="B3" s="30" t="s">
        <v>106</v>
      </c>
      <c r="C3" s="30" t="s">
        <v>110</v>
      </c>
      <c r="D3" s="28"/>
      <c r="E3" s="26"/>
      <c r="F3" s="26"/>
      <c r="G3" s="26"/>
      <c r="H3" s="26"/>
      <c r="I3" s="26"/>
      <c r="J3" s="26"/>
      <c r="K3" s="23"/>
      <c r="L3" s="23"/>
    </row>
    <row r="4" spans="1:12" x14ac:dyDescent="0.25">
      <c r="B4" s="28"/>
      <c r="C4" s="28"/>
      <c r="D4" s="28"/>
      <c r="E4" s="26"/>
      <c r="F4" s="26"/>
      <c r="G4" s="26"/>
      <c r="H4" s="26"/>
      <c r="I4" s="26"/>
      <c r="J4" s="26"/>
      <c r="K4" s="23"/>
      <c r="L4" s="23"/>
    </row>
    <row r="5" spans="1:12" ht="25.5" x14ac:dyDescent="0.25">
      <c r="B5" s="30" t="s">
        <v>107</v>
      </c>
      <c r="C5" s="31" t="s">
        <v>111</v>
      </c>
      <c r="D5" s="28"/>
      <c r="E5" s="26"/>
      <c r="F5" s="26"/>
      <c r="G5" s="26"/>
      <c r="H5" s="26"/>
      <c r="I5" s="26"/>
      <c r="J5" s="26"/>
      <c r="K5" s="23"/>
      <c r="L5" s="23"/>
    </row>
    <row r="6" spans="1:12" x14ac:dyDescent="0.25">
      <c r="B6" s="28"/>
      <c r="C6" s="28"/>
      <c r="D6" s="28"/>
      <c r="E6" s="26"/>
      <c r="F6" s="26"/>
      <c r="G6" s="26"/>
      <c r="H6" s="26"/>
      <c r="I6" s="26"/>
      <c r="J6" s="26"/>
      <c r="K6" s="23"/>
      <c r="L6" s="23"/>
    </row>
    <row r="7" spans="1:12" x14ac:dyDescent="0.25">
      <c r="B7" s="27" t="s">
        <v>0</v>
      </c>
      <c r="C7" s="27" t="s">
        <v>108</v>
      </c>
      <c r="D7" s="28"/>
      <c r="E7" s="26"/>
      <c r="F7" s="26"/>
      <c r="G7" s="26"/>
      <c r="H7" s="26"/>
      <c r="I7" s="26"/>
      <c r="J7" s="26"/>
      <c r="K7" s="23"/>
      <c r="L7" s="23"/>
    </row>
    <row r="8" spans="1:12" x14ac:dyDescent="0.25">
      <c r="B8" s="27" t="s">
        <v>109</v>
      </c>
      <c r="C8" s="29">
        <v>46204</v>
      </c>
      <c r="D8" s="28"/>
      <c r="E8" s="26"/>
      <c r="F8" s="26"/>
      <c r="G8" s="26"/>
      <c r="H8" s="26"/>
      <c r="I8" s="26"/>
      <c r="J8" s="26"/>
      <c r="K8" s="23"/>
      <c r="L8" s="23"/>
    </row>
    <row r="9" spans="1:12" x14ac:dyDescent="0.25">
      <c r="B9" s="26"/>
      <c r="C9" s="26"/>
      <c r="D9" s="26"/>
      <c r="E9" s="26"/>
      <c r="F9" s="26"/>
      <c r="G9" s="26"/>
      <c r="H9" s="26"/>
      <c r="I9" s="26"/>
      <c r="J9" s="26"/>
      <c r="K9" s="23"/>
      <c r="L9" s="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F7D78-B6BA-426F-87AD-5096A13D78B9}">
  <sheetPr>
    <tabColor theme="1" tint="0.79998168889431442"/>
  </sheetPr>
  <dimension ref="B1:J30"/>
  <sheetViews>
    <sheetView zoomScale="130" zoomScaleNormal="130" workbookViewId="0">
      <selection activeCell="B1" sqref="B1"/>
    </sheetView>
  </sheetViews>
  <sheetFormatPr defaultColWidth="8.83203125" defaultRowHeight="12" x14ac:dyDescent="0.2"/>
  <cols>
    <col min="1" max="1" width="1.83203125" style="1" customWidth="1"/>
    <col min="2" max="2" width="24.83203125" style="1" bestFit="1" customWidth="1"/>
    <col min="3" max="3" width="46.33203125" style="1" bestFit="1" customWidth="1"/>
    <col min="4" max="4" width="31.83203125" style="1" bestFit="1" customWidth="1"/>
    <col min="5" max="5" width="17.6640625" style="1" customWidth="1"/>
    <col min="6" max="6" width="15.1640625" style="1" customWidth="1"/>
    <col min="7" max="7" width="16.83203125" style="1" customWidth="1"/>
    <col min="8" max="8" width="24.6640625" style="1" customWidth="1"/>
    <col min="9" max="9" width="14.1640625" style="1" customWidth="1"/>
    <col min="10" max="10" width="24.83203125" style="1" customWidth="1"/>
    <col min="11" max="16384" width="8.83203125" style="1"/>
  </cols>
  <sheetData>
    <row r="1" spans="2:10" s="6" customFormat="1" ht="19.5" x14ac:dyDescent="0.3">
      <c r="B1" s="6" t="s">
        <v>112</v>
      </c>
    </row>
    <row r="2" spans="2:10" s="3" customFormat="1" ht="17.25" thickBot="1" x14ac:dyDescent="0.3">
      <c r="B2" s="3" t="s">
        <v>1</v>
      </c>
    </row>
    <row r="3" spans="2:10" ht="12.75" thickTop="1" x14ac:dyDescent="0.2"/>
    <row r="4" spans="2:10" x14ac:dyDescent="0.2">
      <c r="B4" s="32" t="s">
        <v>113</v>
      </c>
      <c r="C4" s="32"/>
      <c r="D4" s="32"/>
      <c r="E4" s="32"/>
      <c r="F4" s="32"/>
      <c r="G4" s="32"/>
      <c r="H4" s="32"/>
      <c r="I4" s="32"/>
      <c r="J4" s="32"/>
    </row>
    <row r="5" spans="2:10" x14ac:dyDescent="0.2">
      <c r="B5" s="32"/>
      <c r="C5" s="32"/>
      <c r="D5" s="32"/>
      <c r="E5" s="32"/>
      <c r="F5" s="32"/>
      <c r="G5" s="32"/>
      <c r="H5" s="32"/>
      <c r="I5" s="32"/>
      <c r="J5" s="32"/>
    </row>
    <row r="6" spans="2:10" x14ac:dyDescent="0.2">
      <c r="B6" s="32"/>
      <c r="C6" s="32"/>
      <c r="D6" s="32"/>
      <c r="E6" s="32"/>
      <c r="F6" s="32"/>
      <c r="G6" s="32"/>
      <c r="H6" s="32"/>
      <c r="I6" s="32"/>
      <c r="J6" s="32"/>
    </row>
    <row r="7" spans="2:10" x14ac:dyDescent="0.2">
      <c r="B7" s="32"/>
      <c r="C7" s="32"/>
      <c r="D7" s="32"/>
      <c r="E7" s="32"/>
      <c r="F7" s="32"/>
      <c r="G7" s="32"/>
      <c r="H7" s="32"/>
      <c r="I7" s="32"/>
      <c r="J7" s="32"/>
    </row>
    <row r="8" spans="2:10" x14ac:dyDescent="0.2">
      <c r="B8" s="32"/>
      <c r="C8" s="32"/>
      <c r="D8" s="32"/>
      <c r="E8" s="32"/>
      <c r="F8" s="32"/>
      <c r="G8" s="32"/>
      <c r="H8" s="32"/>
      <c r="I8" s="32"/>
      <c r="J8" s="32"/>
    </row>
    <row r="10" spans="2:10" ht="15" x14ac:dyDescent="0.25">
      <c r="B10" s="5" t="s">
        <v>2</v>
      </c>
      <c r="C10" s="4"/>
      <c r="D10" s="4"/>
      <c r="E10" s="4"/>
      <c r="F10" s="4"/>
      <c r="G10" s="4"/>
      <c r="H10" s="4"/>
      <c r="I10" s="4"/>
      <c r="J10" s="4"/>
    </row>
    <row r="12" spans="2:10" x14ac:dyDescent="0.2">
      <c r="B12" t="s">
        <v>3</v>
      </c>
      <c r="C12" t="s">
        <v>4</v>
      </c>
      <c r="D12" t="s">
        <v>5</v>
      </c>
      <c r="E12" t="s">
        <v>6</v>
      </c>
      <c r="F12" t="s">
        <v>7</v>
      </c>
      <c r="G12" t="s">
        <v>8</v>
      </c>
      <c r="H12" t="s">
        <v>9</v>
      </c>
      <c r="I12" t="s">
        <v>10</v>
      </c>
      <c r="J12" t="s">
        <v>11</v>
      </c>
    </row>
    <row r="13" spans="2:10" x14ac:dyDescent="0.2">
      <c r="B13" s="2" t="s">
        <v>12</v>
      </c>
      <c r="C13" s="2" t="s">
        <v>13</v>
      </c>
      <c r="D13" s="2" t="s">
        <v>14</v>
      </c>
      <c r="E13" s="2" t="s">
        <v>15</v>
      </c>
      <c r="F13" s="2" t="s">
        <v>16</v>
      </c>
      <c r="G13" s="2" t="s">
        <v>17</v>
      </c>
      <c r="H13" s="2" t="s">
        <v>18</v>
      </c>
      <c r="I13" s="2" t="s">
        <v>19</v>
      </c>
      <c r="J13" s="2" t="s">
        <v>20</v>
      </c>
    </row>
    <row r="14" spans="2:10" x14ac:dyDescent="0.2">
      <c r="B14" s="2" t="s">
        <v>12</v>
      </c>
      <c r="C14" s="2" t="s">
        <v>21</v>
      </c>
      <c r="D14" s="2" t="s">
        <v>22</v>
      </c>
      <c r="E14" s="2" t="s">
        <v>15</v>
      </c>
      <c r="F14" s="2" t="s">
        <v>23</v>
      </c>
      <c r="G14" s="2">
        <v>25</v>
      </c>
      <c r="H14" t="s">
        <v>24</v>
      </c>
      <c r="I14" s="2" t="s">
        <v>25</v>
      </c>
      <c r="J14" s="2" t="s">
        <v>26</v>
      </c>
    </row>
    <row r="15" spans="2:10" x14ac:dyDescent="0.2">
      <c r="B15" s="2" t="s">
        <v>12</v>
      </c>
      <c r="C15" s="2" t="s">
        <v>27</v>
      </c>
      <c r="D15" s="2" t="s">
        <v>28</v>
      </c>
      <c r="E15" s="2" t="s">
        <v>29</v>
      </c>
      <c r="F15" s="2" t="s">
        <v>30</v>
      </c>
      <c r="G15" s="2" t="s">
        <v>31</v>
      </c>
      <c r="H15" s="2" t="s">
        <v>32</v>
      </c>
      <c r="I15" s="2" t="s">
        <v>33</v>
      </c>
      <c r="J15" t="s">
        <v>34</v>
      </c>
    </row>
    <row r="16" spans="2:10" x14ac:dyDescent="0.2">
      <c r="B16" s="2" t="s">
        <v>12</v>
      </c>
      <c r="C16" s="2" t="s">
        <v>35</v>
      </c>
      <c r="D16" s="2" t="s">
        <v>36</v>
      </c>
      <c r="E16" s="2" t="s">
        <v>29</v>
      </c>
      <c r="F16" s="2" t="s">
        <v>37</v>
      </c>
      <c r="G16" s="2" t="s">
        <v>38</v>
      </c>
      <c r="H16" s="2" t="s">
        <v>39</v>
      </c>
      <c r="I16" s="2" t="s">
        <v>40</v>
      </c>
      <c r="J16" t="s">
        <v>41</v>
      </c>
    </row>
    <row r="17" spans="2:10" x14ac:dyDescent="0.2">
      <c r="B17" s="2" t="s">
        <v>12</v>
      </c>
      <c r="C17" s="2" t="s">
        <v>42</v>
      </c>
      <c r="D17" s="2" t="s">
        <v>43</v>
      </c>
      <c r="E17" s="2" t="s">
        <v>29</v>
      </c>
      <c r="F17" s="2" t="s">
        <v>44</v>
      </c>
      <c r="G17" s="2" t="s">
        <v>38</v>
      </c>
      <c r="H17" s="2" t="s">
        <v>45</v>
      </c>
      <c r="I17" s="2" t="s">
        <v>46</v>
      </c>
      <c r="J17" s="2" t="s">
        <v>47</v>
      </c>
    </row>
    <row r="18" spans="2:10" x14ac:dyDescent="0.2">
      <c r="B18" s="2" t="s">
        <v>48</v>
      </c>
      <c r="C18" s="2" t="s">
        <v>49</v>
      </c>
      <c r="D18" s="2" t="s">
        <v>50</v>
      </c>
      <c r="E18" s="2" t="s">
        <v>15</v>
      </c>
      <c r="F18" s="2" t="s">
        <v>51</v>
      </c>
      <c r="G18" s="2" t="s">
        <v>52</v>
      </c>
      <c r="H18" s="2" t="s">
        <v>53</v>
      </c>
      <c r="I18" s="2" t="s">
        <v>54</v>
      </c>
      <c r="J18" s="2" t="s">
        <v>18</v>
      </c>
    </row>
    <row r="19" spans="2:10" x14ac:dyDescent="0.2">
      <c r="B19" s="2" t="s">
        <v>48</v>
      </c>
      <c r="C19" s="2" t="s">
        <v>55</v>
      </c>
      <c r="D19" s="2" t="s">
        <v>56</v>
      </c>
      <c r="E19" s="2" t="s">
        <v>15</v>
      </c>
      <c r="F19" s="2" t="s">
        <v>51</v>
      </c>
      <c r="G19" s="2" t="s">
        <v>52</v>
      </c>
      <c r="H19" s="2" t="s">
        <v>53</v>
      </c>
      <c r="I19" s="2" t="s">
        <v>57</v>
      </c>
      <c r="J19" s="2" t="s">
        <v>58</v>
      </c>
    </row>
    <row r="20" spans="2:10" x14ac:dyDescent="0.2">
      <c r="B20" s="2" t="s">
        <v>59</v>
      </c>
      <c r="C20" s="2" t="s">
        <v>59</v>
      </c>
      <c r="D20" s="2" t="s">
        <v>60</v>
      </c>
      <c r="E20" s="2" t="s">
        <v>29</v>
      </c>
      <c r="F20" s="2" t="s">
        <v>30</v>
      </c>
      <c r="G20" s="2" t="s">
        <v>38</v>
      </c>
      <c r="H20" s="2" t="s">
        <v>61</v>
      </c>
      <c r="I20" s="2" t="s">
        <v>62</v>
      </c>
      <c r="J20" s="2" t="s">
        <v>63</v>
      </c>
    </row>
    <row r="23" spans="2:10" ht="15" x14ac:dyDescent="0.25">
      <c r="B23" s="4" t="s">
        <v>64</v>
      </c>
    </row>
    <row r="24" spans="2:10" x14ac:dyDescent="0.2">
      <c r="B24" s="1" t="s">
        <v>65</v>
      </c>
    </row>
    <row r="25" spans="2:10" x14ac:dyDescent="0.2">
      <c r="B25" s="1" t="s">
        <v>66</v>
      </c>
    </row>
    <row r="26" spans="2:10" x14ac:dyDescent="0.2">
      <c r="B26" s="1" t="s">
        <v>67</v>
      </c>
    </row>
    <row r="27" spans="2:10" x14ac:dyDescent="0.2">
      <c r="B27" s="1" t="s">
        <v>68</v>
      </c>
    </row>
    <row r="28" spans="2:10" x14ac:dyDescent="0.2">
      <c r="B28" s="1" t="s">
        <v>69</v>
      </c>
    </row>
    <row r="29" spans="2:10" x14ac:dyDescent="0.2">
      <c r="B29" s="1" t="s">
        <v>70</v>
      </c>
    </row>
    <row r="30" spans="2:10" x14ac:dyDescent="0.2">
      <c r="B30" s="1" t="s">
        <v>71</v>
      </c>
    </row>
  </sheetData>
  <mergeCells count="1">
    <mergeCell ref="B4:J8"/>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FFD1-71E9-424A-B433-CDF21C790110}">
  <sheetPr>
    <tabColor theme="1" tint="0.79998168889431442"/>
  </sheetPr>
  <dimension ref="B1:J50"/>
  <sheetViews>
    <sheetView zoomScale="90" zoomScaleNormal="90" workbookViewId="0">
      <pane xSplit="3" topLeftCell="D1" activePane="topRight" state="frozen"/>
      <selection activeCell="A21" sqref="A21"/>
      <selection pane="topRight" activeCell="B4" sqref="B4:E6"/>
    </sheetView>
  </sheetViews>
  <sheetFormatPr defaultColWidth="8.83203125" defaultRowHeight="12" x14ac:dyDescent="0.2"/>
  <cols>
    <col min="1" max="1" width="1.83203125" style="1" customWidth="1"/>
    <col min="2" max="2" width="24.83203125" style="1" bestFit="1" customWidth="1"/>
    <col min="3" max="3" width="46.33203125" style="1" bestFit="1" customWidth="1"/>
    <col min="4" max="4" width="31.83203125" style="1" bestFit="1" customWidth="1"/>
    <col min="5" max="5" width="24.83203125" style="1" customWidth="1"/>
    <col min="6" max="6" width="17.6640625" style="1" bestFit="1" customWidth="1"/>
    <col min="7" max="7" width="16.6640625" style="1" bestFit="1" customWidth="1"/>
    <col min="8" max="8" width="20.1640625" style="1" bestFit="1" customWidth="1"/>
    <col min="9" max="9" width="25.6640625" style="1" bestFit="1" customWidth="1"/>
    <col min="10" max="10" width="23" style="1" bestFit="1" customWidth="1"/>
    <col min="11" max="16384" width="8.83203125" style="1"/>
  </cols>
  <sheetData>
    <row r="1" spans="2:8" s="6" customFormat="1" ht="19.5" x14ac:dyDescent="0.3">
      <c r="B1" s="6" t="s">
        <v>112</v>
      </c>
    </row>
    <row r="2" spans="2:8" s="3" customFormat="1" ht="17.25" thickBot="1" x14ac:dyDescent="0.3">
      <c r="B2" s="3" t="s">
        <v>1</v>
      </c>
    </row>
    <row r="3" spans="2:8" ht="12.75" thickTop="1" x14ac:dyDescent="0.2"/>
    <row r="4" spans="2:8" x14ac:dyDescent="0.2">
      <c r="B4" s="32" t="s">
        <v>72</v>
      </c>
      <c r="C4" s="32"/>
      <c r="D4" s="32"/>
      <c r="E4" s="32"/>
    </row>
    <row r="5" spans="2:8" x14ac:dyDescent="0.2">
      <c r="B5" s="32"/>
      <c r="C5" s="32"/>
      <c r="D5" s="32"/>
      <c r="E5" s="32"/>
    </row>
    <row r="6" spans="2:8" x14ac:dyDescent="0.2">
      <c r="B6" s="32"/>
      <c r="C6" s="32"/>
      <c r="D6" s="32"/>
      <c r="E6" s="32"/>
    </row>
    <row r="7" spans="2:8" ht="15" x14ac:dyDescent="0.25">
      <c r="B7" s="5" t="s">
        <v>2</v>
      </c>
    </row>
    <row r="9" spans="2:8" x14ac:dyDescent="0.2">
      <c r="B9" s="9" t="s">
        <v>73</v>
      </c>
      <c r="C9" s="9" t="s">
        <v>74</v>
      </c>
      <c r="D9" s="9" t="s">
        <v>75</v>
      </c>
      <c r="E9" s="9" t="s">
        <v>76</v>
      </c>
    </row>
    <row r="10" spans="2:8" x14ac:dyDescent="0.2">
      <c r="B10" s="7" t="s">
        <v>77</v>
      </c>
      <c r="C10" s="10">
        <v>6.3</v>
      </c>
      <c r="D10">
        <v>1</v>
      </c>
      <c r="E10" s="14" t="s">
        <v>78</v>
      </c>
    </row>
    <row r="11" spans="2:8" x14ac:dyDescent="0.2">
      <c r="B11" s="8" t="s">
        <v>79</v>
      </c>
      <c r="C11" s="11">
        <v>70</v>
      </c>
      <c r="D11">
        <v>9</v>
      </c>
      <c r="E11" s="14" t="s">
        <v>80</v>
      </c>
    </row>
    <row r="12" spans="2:8" x14ac:dyDescent="0.2">
      <c r="B12" s="7" t="s">
        <v>81</v>
      </c>
      <c r="C12" s="13">
        <v>10000</v>
      </c>
      <c r="D12">
        <v>10</v>
      </c>
      <c r="E12" s="14" t="s">
        <v>82</v>
      </c>
    </row>
    <row r="13" spans="2:8" x14ac:dyDescent="0.2">
      <c r="B13" s="8" t="s">
        <v>83</v>
      </c>
      <c r="C13" s="12">
        <v>100000</v>
      </c>
      <c r="D13">
        <v>100</v>
      </c>
      <c r="E13" s="20" t="s">
        <v>84</v>
      </c>
    </row>
    <row r="15" spans="2:8" x14ac:dyDescent="0.2">
      <c r="H15" s="19"/>
    </row>
    <row r="16" spans="2:8" ht="15" x14ac:dyDescent="0.25">
      <c r="B16" s="5" t="s">
        <v>2</v>
      </c>
      <c r="C16" s="4"/>
      <c r="D16" s="4"/>
      <c r="E16" s="4"/>
    </row>
    <row r="18" spans="2:10" x14ac:dyDescent="0.2">
      <c r="B18" t="s">
        <v>3</v>
      </c>
      <c r="C18" t="s">
        <v>4</v>
      </c>
      <c r="D18" t="s">
        <v>5</v>
      </c>
      <c r="E18" t="s">
        <v>73</v>
      </c>
      <c r="F18" t="s">
        <v>75</v>
      </c>
      <c r="G18" t="s">
        <v>85</v>
      </c>
      <c r="H18" t="s">
        <v>86</v>
      </c>
      <c r="I18" s="17" t="s">
        <v>87</v>
      </c>
      <c r="J18" t="s">
        <v>76</v>
      </c>
    </row>
    <row r="19" spans="2:10" x14ac:dyDescent="0.2">
      <c r="B19" s="2" t="s">
        <v>12</v>
      </c>
      <c r="C19" s="2" t="s">
        <v>13</v>
      </c>
      <c r="D19" s="2" t="s">
        <v>14</v>
      </c>
      <c r="E19" s="2" t="s">
        <v>77</v>
      </c>
      <c r="F19">
        <f>SUMIFS(TESSizingArchetypes[Duration (hours)],TESSizingArchetypes[Demand segment],TESPerformanceAndCosts3[[#This Row],[Demand segment]])</f>
        <v>1</v>
      </c>
      <c r="G19" s="16">
        <f>SUMIFS(TESSizingArchetypes[TES capacity (kWh)],TESSizingArchetypes[Demand segment],TESPerformanceAndCosts3[[#This Row],[Demand segment]])</f>
        <v>6.3</v>
      </c>
      <c r="H19" s="15">
        <v>1242</v>
      </c>
      <c r="I19" s="17">
        <v>30</v>
      </c>
      <c r="J19" s="18" t="s">
        <v>88</v>
      </c>
    </row>
    <row r="20" spans="2:10" x14ac:dyDescent="0.2">
      <c r="B20" s="2" t="s">
        <v>12</v>
      </c>
      <c r="C20" s="2" t="s">
        <v>13</v>
      </c>
      <c r="D20" s="2" t="s">
        <v>14</v>
      </c>
      <c r="E20" s="8" t="s">
        <v>79</v>
      </c>
      <c r="F20">
        <f>SUMIFS(TESSizingArchetypes[Duration (hours)],TESSizingArchetypes[Demand segment],TESPerformanceAndCosts3[[#This Row],[Demand segment]])</f>
        <v>9</v>
      </c>
      <c r="G20" s="16">
        <f>SUMIFS(TESSizingArchetypes[TES capacity (kWh)],TESSizingArchetypes[Demand segment],TESPerformanceAndCosts3[[#This Row],[Demand segment]])</f>
        <v>70</v>
      </c>
      <c r="H20" s="15">
        <f>TESPerformanceAndCosts3[[#This Row],[Capacity (kWh)]]*66</f>
        <v>4620</v>
      </c>
      <c r="I20" s="17">
        <v>30</v>
      </c>
      <c r="J20" s="18" t="s">
        <v>89</v>
      </c>
    </row>
    <row r="21" spans="2:10" x14ac:dyDescent="0.2">
      <c r="B21" s="2" t="s">
        <v>12</v>
      </c>
      <c r="C21" s="2" t="s">
        <v>13</v>
      </c>
      <c r="D21" s="2" t="s">
        <v>14</v>
      </c>
      <c r="E21" s="7" t="s">
        <v>81</v>
      </c>
      <c r="F21">
        <f>SUMIFS(TESSizingArchetypes[Duration (hours)],TESSizingArchetypes[Demand segment],TESPerformanceAndCosts3[[#This Row],[Demand segment]])</f>
        <v>10</v>
      </c>
      <c r="G21" s="16">
        <f>SUMIFS(TESSizingArchetypes[TES capacity (kWh)],TESSizingArchetypes[Demand segment],TESPerformanceAndCosts3[[#This Row],[Demand segment]])</f>
        <v>10000</v>
      </c>
      <c r="H21" s="15">
        <f>TESPerformanceAndCosts3[[#This Row],[Capacity (kWh)]]*8</f>
        <v>80000</v>
      </c>
      <c r="I21" s="17">
        <v>50</v>
      </c>
      <c r="J21" s="18" t="s">
        <v>90</v>
      </c>
    </row>
    <row r="22" spans="2:10" x14ac:dyDescent="0.2">
      <c r="B22" s="2" t="s">
        <v>12</v>
      </c>
      <c r="C22" s="2" t="s">
        <v>13</v>
      </c>
      <c r="D22" s="2" t="s">
        <v>14</v>
      </c>
      <c r="E22" s="8" t="s">
        <v>83</v>
      </c>
      <c r="F22">
        <f>SUMIFS(TESSizingArchetypes[Duration (hours)],TESSizingArchetypes[Demand segment],TESPerformanceAndCosts3[[#This Row],[Demand segment]])</f>
        <v>100</v>
      </c>
      <c r="G22" s="16">
        <f>SUMIFS(TESSizingArchetypes[TES capacity (kWh)],TESSizingArchetypes[Demand segment],TESPerformanceAndCosts3[[#This Row],[Demand segment]])</f>
        <v>100000</v>
      </c>
      <c r="H22" s="15">
        <f>TESPerformanceAndCosts3[[#This Row],[Capacity (kWh)]]*3</f>
        <v>300000</v>
      </c>
      <c r="I22" s="17">
        <v>50</v>
      </c>
      <c r="J22" s="18" t="s">
        <v>91</v>
      </c>
    </row>
    <row r="23" spans="2:10" x14ac:dyDescent="0.2">
      <c r="B23" s="2" t="s">
        <v>12</v>
      </c>
      <c r="C23" s="2" t="s">
        <v>21</v>
      </c>
      <c r="D23" s="2" t="s">
        <v>22</v>
      </c>
      <c r="E23" s="2" t="s">
        <v>77</v>
      </c>
      <c r="F23" s="16" t="s">
        <v>92</v>
      </c>
      <c r="G23" s="16" t="s">
        <v>92</v>
      </c>
      <c r="H23" s="15" t="s">
        <v>92</v>
      </c>
      <c r="I23" s="15" t="s">
        <v>92</v>
      </c>
      <c r="J23" s="18" t="s">
        <v>93</v>
      </c>
    </row>
    <row r="24" spans="2:10" x14ac:dyDescent="0.2">
      <c r="B24" s="2" t="s">
        <v>12</v>
      </c>
      <c r="C24" s="2" t="s">
        <v>21</v>
      </c>
      <c r="D24" s="2" t="s">
        <v>22</v>
      </c>
      <c r="E24" s="8" t="s">
        <v>79</v>
      </c>
      <c r="F24" s="16" t="s">
        <v>92</v>
      </c>
      <c r="G24" s="16" t="s">
        <v>92</v>
      </c>
      <c r="H24" s="15" t="s">
        <v>92</v>
      </c>
      <c r="I24" s="15" t="s">
        <v>92</v>
      </c>
      <c r="J24" s="18" t="s">
        <v>94</v>
      </c>
    </row>
    <row r="25" spans="2:10" x14ac:dyDescent="0.2">
      <c r="B25" s="2" t="s">
        <v>12</v>
      </c>
      <c r="C25" s="2" t="s">
        <v>21</v>
      </c>
      <c r="D25" s="2" t="s">
        <v>22</v>
      </c>
      <c r="E25" s="7" t="s">
        <v>81</v>
      </c>
      <c r="F25">
        <f>SUMIFS(TESSizingArchetypes[Duration (hours)],TESSizingArchetypes[Demand segment],TESPerformanceAndCosts3[[#This Row],[Demand segment]])</f>
        <v>10</v>
      </c>
      <c r="G25" s="16">
        <f>SUMIFS(TESSizingArchetypes[TES capacity (kWh)],TESSizingArchetypes[Demand segment],TESPerformanceAndCosts3[[#This Row],[Demand segment]])</f>
        <v>10000</v>
      </c>
      <c r="H25" s="15">
        <f>TESPerformanceAndCosts3[[#This Row],[Capacity (kWh)]]*40</f>
        <v>400000</v>
      </c>
      <c r="I25" s="17">
        <v>25</v>
      </c>
      <c r="J25" s="18" t="s">
        <v>95</v>
      </c>
    </row>
    <row r="26" spans="2:10" x14ac:dyDescent="0.2">
      <c r="B26" s="2" t="s">
        <v>12</v>
      </c>
      <c r="C26" s="2" t="s">
        <v>21</v>
      </c>
      <c r="D26" s="2" t="s">
        <v>22</v>
      </c>
      <c r="E26" s="8" t="s">
        <v>83</v>
      </c>
      <c r="F26">
        <f>SUMIFS(TESSizingArchetypes[Duration (hours)],TESSizingArchetypes[Demand segment],TESPerformanceAndCosts3[[#This Row],[Demand segment]])</f>
        <v>100</v>
      </c>
      <c r="G26" s="16">
        <f>SUMIFS(TESSizingArchetypes[TES capacity (kWh)],TESSizingArchetypes[Demand segment],TESPerformanceAndCosts3[[#This Row],[Demand segment]])</f>
        <v>100000</v>
      </c>
      <c r="H26" s="15">
        <f>TESPerformanceAndCosts3[[#This Row],[Capacity (kWh)]]*40</f>
        <v>4000000</v>
      </c>
      <c r="I26" s="17">
        <v>25</v>
      </c>
      <c r="J26" s="18" t="s">
        <v>95</v>
      </c>
    </row>
    <row r="27" spans="2:10" x14ac:dyDescent="0.2">
      <c r="B27" s="2" t="s">
        <v>12</v>
      </c>
      <c r="C27" s="2" t="s">
        <v>27</v>
      </c>
      <c r="D27" s="2" t="s">
        <v>28</v>
      </c>
      <c r="E27" s="2" t="s">
        <v>77</v>
      </c>
      <c r="F27" s="16" t="s">
        <v>92</v>
      </c>
      <c r="G27" s="15" t="s">
        <v>92</v>
      </c>
      <c r="H27" s="15" t="s">
        <v>92</v>
      </c>
      <c r="I27" s="15" t="s">
        <v>92</v>
      </c>
      <c r="J27" s="18" t="s">
        <v>96</v>
      </c>
    </row>
    <row r="28" spans="2:10" x14ac:dyDescent="0.2">
      <c r="B28" s="2" t="s">
        <v>12</v>
      </c>
      <c r="C28" s="2" t="s">
        <v>27</v>
      </c>
      <c r="D28" s="2" t="s">
        <v>28</v>
      </c>
      <c r="E28" s="8" t="s">
        <v>79</v>
      </c>
      <c r="F28" s="16" t="s">
        <v>92</v>
      </c>
      <c r="G28" s="15" t="s">
        <v>92</v>
      </c>
      <c r="H28" s="15" t="s">
        <v>92</v>
      </c>
      <c r="I28" s="15" t="s">
        <v>92</v>
      </c>
      <c r="J28" s="18" t="s">
        <v>97</v>
      </c>
    </row>
    <row r="29" spans="2:10" x14ac:dyDescent="0.2">
      <c r="B29" s="2" t="s">
        <v>12</v>
      </c>
      <c r="C29" s="2" t="s">
        <v>27</v>
      </c>
      <c r="D29" s="2" t="s">
        <v>28</v>
      </c>
      <c r="E29" s="7" t="s">
        <v>81</v>
      </c>
      <c r="F29">
        <f>SUMIFS(TESSizingArchetypes[Duration (hours)],TESSizingArchetypes[Demand segment],TESPerformanceAndCosts3[[#This Row],[Demand segment]])</f>
        <v>10</v>
      </c>
      <c r="G29" s="16">
        <f>SUMIFS(TESSizingArchetypes[TES capacity (kWh)],TESSizingArchetypes[Demand segment],TESPerformanceAndCosts3[[#This Row],[Demand segment]])</f>
        <v>10000</v>
      </c>
      <c r="H29" s="15">
        <f>TESPerformanceAndCosts3[[#This Row],[Capacity (kWh)]]*5</f>
        <v>50000</v>
      </c>
      <c r="I29" s="17">
        <v>50</v>
      </c>
      <c r="J29" s="18" t="s">
        <v>98</v>
      </c>
    </row>
    <row r="30" spans="2:10" x14ac:dyDescent="0.2">
      <c r="B30" s="2" t="s">
        <v>12</v>
      </c>
      <c r="C30" s="2" t="s">
        <v>27</v>
      </c>
      <c r="D30" s="2" t="s">
        <v>28</v>
      </c>
      <c r="E30" s="8" t="s">
        <v>83</v>
      </c>
      <c r="F30">
        <f>SUMIFS(TESSizingArchetypes[Duration (hours)],TESSizingArchetypes[Demand segment],TESPerformanceAndCosts3[[#This Row],[Demand segment]])</f>
        <v>100</v>
      </c>
      <c r="G30" s="16">
        <f>SUMIFS(TESSizingArchetypes[TES capacity (kWh)],TESSizingArchetypes[Demand segment],TESPerformanceAndCosts3[[#This Row],[Demand segment]])</f>
        <v>100000</v>
      </c>
      <c r="H30" s="15">
        <f>TESPerformanceAndCosts3[[#This Row],[Capacity (kWh)]]*5</f>
        <v>500000</v>
      </c>
      <c r="I30" s="17">
        <v>50</v>
      </c>
      <c r="J30" s="18" t="s">
        <v>98</v>
      </c>
    </row>
    <row r="31" spans="2:10" x14ac:dyDescent="0.2">
      <c r="B31" s="2" t="s">
        <v>12</v>
      </c>
      <c r="C31" s="2" t="s">
        <v>35</v>
      </c>
      <c r="D31" s="2" t="s">
        <v>36</v>
      </c>
      <c r="E31" s="2" t="s">
        <v>77</v>
      </c>
      <c r="F31" s="16" t="s">
        <v>92</v>
      </c>
      <c r="G31" s="15" t="s">
        <v>92</v>
      </c>
      <c r="H31" s="15" t="s">
        <v>92</v>
      </c>
      <c r="I31" s="15" t="s">
        <v>92</v>
      </c>
      <c r="J31" s="18" t="s">
        <v>96</v>
      </c>
    </row>
    <row r="32" spans="2:10" x14ac:dyDescent="0.2">
      <c r="B32" s="2" t="s">
        <v>12</v>
      </c>
      <c r="C32" s="2" t="s">
        <v>35</v>
      </c>
      <c r="D32" s="2" t="s">
        <v>36</v>
      </c>
      <c r="E32" s="8" t="s">
        <v>79</v>
      </c>
      <c r="F32" s="16" t="s">
        <v>92</v>
      </c>
      <c r="G32" s="15" t="s">
        <v>92</v>
      </c>
      <c r="H32" s="15" t="s">
        <v>92</v>
      </c>
      <c r="I32" s="15" t="s">
        <v>92</v>
      </c>
      <c r="J32" s="18" t="s">
        <v>97</v>
      </c>
    </row>
    <row r="33" spans="2:10" x14ac:dyDescent="0.2">
      <c r="B33" s="2" t="s">
        <v>12</v>
      </c>
      <c r="C33" s="2" t="s">
        <v>35</v>
      </c>
      <c r="D33" s="2" t="s">
        <v>36</v>
      </c>
      <c r="E33" s="7" t="s">
        <v>81</v>
      </c>
      <c r="F33">
        <f>SUMIFS(TESSizingArchetypes[Duration (hours)],TESSizingArchetypes[Demand segment],TESPerformanceAndCosts3[[#This Row],[Demand segment]])</f>
        <v>10</v>
      </c>
      <c r="G33" s="16">
        <f>SUMIFS(TESSizingArchetypes[TES capacity (kWh)],TESSizingArchetypes[Demand segment],TESPerformanceAndCosts3[[#This Row],[Demand segment]])</f>
        <v>10000</v>
      </c>
      <c r="H33" s="15">
        <f>TESPerformanceAndCosts3[[#This Row],[Capacity (kWh)]]*2</f>
        <v>20000</v>
      </c>
      <c r="I33" s="17">
        <v>30</v>
      </c>
      <c r="J33" s="18" t="s">
        <v>98</v>
      </c>
    </row>
    <row r="34" spans="2:10" x14ac:dyDescent="0.2">
      <c r="B34" s="2" t="s">
        <v>12</v>
      </c>
      <c r="C34" s="2" t="s">
        <v>35</v>
      </c>
      <c r="D34" s="2" t="s">
        <v>36</v>
      </c>
      <c r="E34" s="8" t="s">
        <v>83</v>
      </c>
      <c r="F34">
        <f>SUMIFS(TESSizingArchetypes[Duration (hours)],TESSizingArchetypes[Demand segment],TESPerformanceAndCosts3[[#This Row],[Demand segment]])</f>
        <v>100</v>
      </c>
      <c r="G34" s="16">
        <f>SUMIFS(TESSizingArchetypes[TES capacity (kWh)],TESSizingArchetypes[Demand segment],TESPerformanceAndCosts3[[#This Row],[Demand segment]])</f>
        <v>100000</v>
      </c>
      <c r="H34" s="15">
        <f>TESPerformanceAndCosts3[[#This Row],[Capacity (kWh)]]*2</f>
        <v>200000</v>
      </c>
      <c r="I34" s="17">
        <v>30</v>
      </c>
      <c r="J34" s="18" t="s">
        <v>98</v>
      </c>
    </row>
    <row r="35" spans="2:10" x14ac:dyDescent="0.2">
      <c r="B35" s="2" t="s">
        <v>12</v>
      </c>
      <c r="C35" s="2" t="s">
        <v>42</v>
      </c>
      <c r="D35" s="2" t="s">
        <v>43</v>
      </c>
      <c r="E35" s="2" t="s">
        <v>77</v>
      </c>
      <c r="F35" s="16" t="s">
        <v>92</v>
      </c>
      <c r="G35" s="15" t="s">
        <v>92</v>
      </c>
      <c r="H35" s="15" t="s">
        <v>92</v>
      </c>
      <c r="I35" s="15" t="s">
        <v>92</v>
      </c>
      <c r="J35" s="18" t="s">
        <v>96</v>
      </c>
    </row>
    <row r="36" spans="2:10" x14ac:dyDescent="0.2">
      <c r="B36" s="2" t="s">
        <v>12</v>
      </c>
      <c r="C36" s="2" t="s">
        <v>42</v>
      </c>
      <c r="D36" s="2" t="s">
        <v>43</v>
      </c>
      <c r="E36" s="8" t="s">
        <v>79</v>
      </c>
      <c r="F36" s="16" t="s">
        <v>92</v>
      </c>
      <c r="G36" s="15" t="s">
        <v>92</v>
      </c>
      <c r="H36" s="15" t="s">
        <v>92</v>
      </c>
      <c r="I36" s="15" t="s">
        <v>92</v>
      </c>
      <c r="J36" s="18" t="s">
        <v>97</v>
      </c>
    </row>
    <row r="37" spans="2:10" x14ac:dyDescent="0.2">
      <c r="B37" s="2" t="s">
        <v>12</v>
      </c>
      <c r="C37" s="2" t="s">
        <v>42</v>
      </c>
      <c r="D37" s="2" t="s">
        <v>43</v>
      </c>
      <c r="E37" s="7" t="s">
        <v>81</v>
      </c>
      <c r="F37">
        <f>SUMIFS(TESSizingArchetypes[Duration (hours)],TESSizingArchetypes[Demand segment],TESPerformanceAndCosts3[[#This Row],[Demand segment]])</f>
        <v>10</v>
      </c>
      <c r="G37" s="16">
        <f>SUMIFS(TESSizingArchetypes[TES capacity (kWh)],TESSizingArchetypes[Demand segment],TESPerformanceAndCosts3[[#This Row],[Demand segment]])</f>
        <v>10000</v>
      </c>
      <c r="H37" s="15">
        <f>TESPerformanceAndCosts3[[#This Row],[Capacity (kWh)]]*2</f>
        <v>20000</v>
      </c>
      <c r="I37" s="17">
        <v>30</v>
      </c>
      <c r="J37" s="18" t="s">
        <v>98</v>
      </c>
    </row>
    <row r="38" spans="2:10" x14ac:dyDescent="0.2">
      <c r="B38" s="2" t="s">
        <v>12</v>
      </c>
      <c r="C38" s="2" t="s">
        <v>42</v>
      </c>
      <c r="D38" s="2" t="s">
        <v>43</v>
      </c>
      <c r="E38" s="8" t="s">
        <v>83</v>
      </c>
      <c r="F38">
        <f>SUMIFS(TESSizingArchetypes[Duration (hours)],TESSizingArchetypes[Demand segment],TESPerformanceAndCosts3[[#This Row],[Demand segment]])</f>
        <v>100</v>
      </c>
      <c r="G38" s="16">
        <f>SUMIFS(TESSizingArchetypes[TES capacity (kWh)],TESSizingArchetypes[Demand segment],TESPerformanceAndCosts3[[#This Row],[Demand segment]])</f>
        <v>100000</v>
      </c>
      <c r="H38" s="15">
        <f>TESPerformanceAndCosts3[[#This Row],[Capacity (kWh)]]*2</f>
        <v>200000</v>
      </c>
      <c r="I38" s="17">
        <v>30</v>
      </c>
      <c r="J38" s="18" t="s">
        <v>98</v>
      </c>
    </row>
    <row r="39" spans="2:10" x14ac:dyDescent="0.2">
      <c r="B39" s="2" t="s">
        <v>48</v>
      </c>
      <c r="C39" s="2" t="s">
        <v>49</v>
      </c>
      <c r="D39" s="2" t="s">
        <v>50</v>
      </c>
      <c r="E39" s="2" t="s">
        <v>77</v>
      </c>
      <c r="F39">
        <f>SUMIFS(TESSizingArchetypes[Duration (hours)],TESSizingArchetypes[Demand segment],TESPerformanceAndCosts3[[#This Row],[Demand segment]])</f>
        <v>1</v>
      </c>
      <c r="G39" s="16">
        <f>SUMIFS(TESSizingArchetypes[TES capacity (kWh)],TESSizingArchetypes[Demand segment],TESPerformanceAndCosts3[[#This Row],[Demand segment]])</f>
        <v>6.3</v>
      </c>
      <c r="H39" s="15">
        <v>5054</v>
      </c>
      <c r="I39" s="17">
        <v>20</v>
      </c>
      <c r="J39" s="18" t="s">
        <v>99</v>
      </c>
    </row>
    <row r="40" spans="2:10" x14ac:dyDescent="0.2">
      <c r="B40" s="2" t="s">
        <v>48</v>
      </c>
      <c r="C40" s="2" t="s">
        <v>49</v>
      </c>
      <c r="D40" s="2" t="s">
        <v>50</v>
      </c>
      <c r="E40" s="8" t="s">
        <v>79</v>
      </c>
      <c r="F40">
        <f>SUMIFS(TESSizingArchetypes[Duration (hours)],TESSizingArchetypes[Demand segment],TESPerformanceAndCosts3[[#This Row],[Demand segment]])</f>
        <v>9</v>
      </c>
      <c r="G40" s="16">
        <f>SUMIFS(TESSizingArchetypes[TES capacity (kWh)],TESSizingArchetypes[Demand segment],TESPerformanceAndCosts3[[#This Row],[Demand segment]])</f>
        <v>70</v>
      </c>
      <c r="H40" s="15">
        <v>28079</v>
      </c>
      <c r="I40" s="17">
        <v>20</v>
      </c>
      <c r="J40" s="18" t="s">
        <v>100</v>
      </c>
    </row>
    <row r="41" spans="2:10" x14ac:dyDescent="0.2">
      <c r="B41" s="2" t="s">
        <v>48</v>
      </c>
      <c r="C41" s="2" t="s">
        <v>49</v>
      </c>
      <c r="D41" s="2" t="s">
        <v>50</v>
      </c>
      <c r="E41" s="7" t="s">
        <v>81</v>
      </c>
      <c r="F41">
        <f>SUMIFS(TESSizingArchetypes[Duration (hours)],TESSizingArchetypes[Demand segment],TESPerformanceAndCosts3[[#This Row],[Demand segment]])</f>
        <v>10</v>
      </c>
      <c r="G41" s="16">
        <f>SUMIFS(TESSizingArchetypes[TES capacity (kWh)],TESSizingArchetypes[Demand segment],TESPerformanceAndCosts3[[#This Row],[Demand segment]])</f>
        <v>10000</v>
      </c>
      <c r="H41" s="15">
        <f>TESPerformanceAndCosts3[[#This Row],[Capacity (kWh)]]*100</f>
        <v>1000000</v>
      </c>
      <c r="I41" s="17">
        <v>20</v>
      </c>
      <c r="J41" s="18" t="s">
        <v>101</v>
      </c>
    </row>
    <row r="42" spans="2:10" x14ac:dyDescent="0.2">
      <c r="B42" s="2" t="s">
        <v>48</v>
      </c>
      <c r="C42" s="2" t="s">
        <v>49</v>
      </c>
      <c r="D42" s="2" t="s">
        <v>50</v>
      </c>
      <c r="E42" s="8" t="s">
        <v>83</v>
      </c>
      <c r="F42">
        <f>SUMIFS(TESSizingArchetypes[Duration (hours)],TESSizingArchetypes[Demand segment],TESPerformanceAndCosts3[[#This Row],[Demand segment]])</f>
        <v>100</v>
      </c>
      <c r="G42" s="16">
        <f>SUMIFS(TESSizingArchetypes[TES capacity (kWh)],TESSizingArchetypes[Demand segment],TESPerformanceAndCosts3[[#This Row],[Demand segment]])</f>
        <v>100000</v>
      </c>
      <c r="H42" s="15">
        <f>TESPerformanceAndCosts3[[#This Row],[Capacity (kWh)]]*100</f>
        <v>10000000</v>
      </c>
      <c r="I42" s="17">
        <v>20</v>
      </c>
      <c r="J42" s="18" t="s">
        <v>101</v>
      </c>
    </row>
    <row r="43" spans="2:10" x14ac:dyDescent="0.2">
      <c r="B43" s="2" t="s">
        <v>48</v>
      </c>
      <c r="C43" s="2" t="s">
        <v>55</v>
      </c>
      <c r="D43" s="2" t="s">
        <v>56</v>
      </c>
      <c r="E43" s="2" t="s">
        <v>77</v>
      </c>
      <c r="F43" s="16" t="s">
        <v>92</v>
      </c>
      <c r="G43" s="16" t="s">
        <v>92</v>
      </c>
      <c r="H43" s="15" t="s">
        <v>92</v>
      </c>
      <c r="I43" s="15" t="s">
        <v>92</v>
      </c>
      <c r="J43" s="18" t="s">
        <v>93</v>
      </c>
    </row>
    <row r="44" spans="2:10" x14ac:dyDescent="0.2">
      <c r="B44" s="2" t="s">
        <v>48</v>
      </c>
      <c r="C44" s="2" t="s">
        <v>55</v>
      </c>
      <c r="D44" s="2" t="s">
        <v>56</v>
      </c>
      <c r="E44" s="8" t="s">
        <v>79</v>
      </c>
      <c r="F44" s="16" t="s">
        <v>92</v>
      </c>
      <c r="G44" s="16" t="s">
        <v>92</v>
      </c>
      <c r="H44" s="15" t="s">
        <v>92</v>
      </c>
      <c r="I44" s="15" t="s">
        <v>92</v>
      </c>
      <c r="J44" s="18" t="s">
        <v>94</v>
      </c>
    </row>
    <row r="45" spans="2:10" x14ac:dyDescent="0.2">
      <c r="B45" s="2" t="s">
        <v>48</v>
      </c>
      <c r="C45" s="2" t="s">
        <v>55</v>
      </c>
      <c r="D45" s="2" t="s">
        <v>56</v>
      </c>
      <c r="E45" s="7" t="s">
        <v>81</v>
      </c>
      <c r="F45">
        <f>SUMIFS(TESSizingArchetypes[Duration (hours)],TESSizingArchetypes[Demand segment],TESPerformanceAndCosts3[[#This Row],[Demand segment]])</f>
        <v>10</v>
      </c>
      <c r="G45" s="16">
        <f>SUMIFS(TESSizingArchetypes[TES capacity (kWh)],TESSizingArchetypes[Demand segment],TESPerformanceAndCosts3[[#This Row],[Demand segment]])</f>
        <v>10000</v>
      </c>
      <c r="H45" s="15">
        <f>TESPerformanceAndCosts3[[#This Row],[Capacity (kWh)]]*80</f>
        <v>800000</v>
      </c>
      <c r="I45" s="17">
        <v>20</v>
      </c>
      <c r="J45" s="18" t="s">
        <v>102</v>
      </c>
    </row>
    <row r="46" spans="2:10" x14ac:dyDescent="0.2">
      <c r="B46" s="2" t="s">
        <v>48</v>
      </c>
      <c r="C46" s="2" t="s">
        <v>55</v>
      </c>
      <c r="D46" s="2" t="s">
        <v>56</v>
      </c>
      <c r="E46" s="8" t="s">
        <v>83</v>
      </c>
      <c r="F46">
        <f>SUMIFS(TESSizingArchetypes[Duration (hours)],TESSizingArchetypes[Demand segment],TESPerformanceAndCosts3[[#This Row],[Demand segment]])</f>
        <v>100</v>
      </c>
      <c r="G46" s="16">
        <f>SUMIFS(TESSizingArchetypes[TES capacity (kWh)],TESSizingArchetypes[Demand segment],TESPerformanceAndCosts3[[#This Row],[Demand segment]])</f>
        <v>100000</v>
      </c>
      <c r="H46" s="15">
        <f>TESPerformanceAndCosts3[[#This Row],[Capacity (kWh)]]*80</f>
        <v>8000000</v>
      </c>
      <c r="I46" s="17">
        <v>20</v>
      </c>
      <c r="J46" s="18" t="s">
        <v>102</v>
      </c>
    </row>
    <row r="47" spans="2:10" x14ac:dyDescent="0.2">
      <c r="B47" s="2" t="s">
        <v>59</v>
      </c>
      <c r="C47" s="2" t="s">
        <v>59</v>
      </c>
      <c r="D47" s="2" t="s">
        <v>60</v>
      </c>
      <c r="E47" s="2" t="s">
        <v>77</v>
      </c>
      <c r="F47" s="16" t="s">
        <v>92</v>
      </c>
      <c r="G47" s="16" t="s">
        <v>92</v>
      </c>
      <c r="H47" s="15" t="s">
        <v>92</v>
      </c>
      <c r="I47" s="15" t="s">
        <v>92</v>
      </c>
      <c r="J47" s="18" t="s">
        <v>103</v>
      </c>
    </row>
    <row r="48" spans="2:10" customFormat="1" x14ac:dyDescent="0.2">
      <c r="B48" t="s">
        <v>59</v>
      </c>
      <c r="C48" t="s">
        <v>59</v>
      </c>
      <c r="D48" t="s">
        <v>60</v>
      </c>
      <c r="E48" t="s">
        <v>79</v>
      </c>
      <c r="F48" s="16" t="s">
        <v>92</v>
      </c>
      <c r="G48" s="16" t="s">
        <v>92</v>
      </c>
      <c r="H48" s="15" t="s">
        <v>92</v>
      </c>
      <c r="I48" s="15" t="s">
        <v>92</v>
      </c>
      <c r="J48" s="18" t="s">
        <v>103</v>
      </c>
    </row>
    <row r="49" spans="2:10" customFormat="1" x14ac:dyDescent="0.2">
      <c r="B49" t="s">
        <v>59</v>
      </c>
      <c r="C49" t="s">
        <v>59</v>
      </c>
      <c r="D49" t="s">
        <v>60</v>
      </c>
      <c r="E49" t="s">
        <v>81</v>
      </c>
      <c r="F49">
        <f>SUMIFS(TESSizingArchetypes[Duration (hours)],TESSizingArchetypes[Demand segment],TESPerformanceAndCosts3[[#This Row],[Demand segment]])</f>
        <v>10</v>
      </c>
      <c r="G49" s="16">
        <f>SUMIFS(TESSizingArchetypes[TES capacity (kWh)],TESSizingArchetypes[Demand segment],TESPerformanceAndCosts3[[#This Row],[Demand segment]])</f>
        <v>10000</v>
      </c>
      <c r="H49" s="15">
        <f>TESPerformanceAndCosts3[[#This Row],[Capacity (kWh)]]*130</f>
        <v>1300000</v>
      </c>
      <c r="J49" s="18" t="s">
        <v>104</v>
      </c>
    </row>
    <row r="50" spans="2:10" customFormat="1" x14ac:dyDescent="0.2">
      <c r="B50" t="s">
        <v>59</v>
      </c>
      <c r="C50" t="s">
        <v>59</v>
      </c>
      <c r="D50" t="s">
        <v>60</v>
      </c>
      <c r="E50" t="s">
        <v>83</v>
      </c>
      <c r="F50">
        <f>SUMIFS(TESSizingArchetypes[Duration (hours)],TESSizingArchetypes[Demand segment],TESPerformanceAndCosts3[[#This Row],[Demand segment]])</f>
        <v>100</v>
      </c>
      <c r="G50" s="16">
        <f>SUMIFS(TESSizingArchetypes[TES capacity (kWh)],TESSizingArchetypes[Demand segment],TESPerformanceAndCosts3[[#This Row],[Demand segment]])</f>
        <v>100000</v>
      </c>
      <c r="H50" s="15">
        <f>TESPerformanceAndCosts3[[#This Row],[Capacity (kWh)]]*130</f>
        <v>13000000</v>
      </c>
      <c r="J50" s="18" t="s">
        <v>104</v>
      </c>
    </row>
  </sheetData>
  <mergeCells count="1">
    <mergeCell ref="B4:E6"/>
  </mergeCell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F w E A A B Q S w M E F A A C A A g A 4 Y i P W v h S W b C m A A A A 9 g A A A B I A H A B D b 2 5 m a W c v U G F j a 2 F n Z S 5 4 b W w g o h g A K K A U A A A A A A A A A A A A A A A A A A A A A A A A A A A A h Y 9 B D o I w F E S v Q r q n L Y i J I Z + S 6 M K N J C Y m x m 1 T K j T C x 9 A i 3 M 2 F R / I K Y h R 1 5 3 L e v M X M / X q D d K g r 7 6 J b a x p M S E A 5 8 T S q J j d Y J K R z R 3 9 B U g F b q U 6 y 0 N 4 o o 4 0 H m y e k d O 4 c M 9 b 3 P e 1 n t G k L F n I e s E O 2 2 a l S 1 5 J 8 Z P N f 9 g 1 a J 1 F p I m D / G i N C G k S c R n x O O b A J Q m b w K 4 T j 3 m f 7 A 2 H V V a 5 r t d D o r 5 f A p g j s / U E 8 A F B L A w Q U A A I A C A D h i I 9 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4 Y i P W q 8 D B x 9 U A Q A A 5 A Y A A B M A H A B G b 3 J t d W x h c y 9 T Z W N 0 a W 9 u M S 5 t I K I Y A C i g F A A A A A A A A A A A A A A A A A A A A A A A A A A A A N 2 T z 2 v C M B T H 7 4 X + D 6 F e W i i i Y / 6 A 4 c U i 7 D A 8 q L C D e I j 1 2 R a T P E l f N 4 v 4 v y / a / a w w R l Y Y L J e E v O T 7 3 u f 7 k h x i y l C x e T V 3 7 1 z H d f K U a 9 i w B V 8 L u G U j J o B c h 5 k x x 0 L H Y H Y m h x h E O y q 0 B k W P q H d r x J 0 f H J d T L m H k V T e 9 1 W k Z o S J z Z B V W A i 0 v S r l K z u L l H j y j d D n a X m i u 8 i 1 q G a E o p D o H c 7 / K F h 6 P X s Q J E t S l F z I y I U Z w o N M p e B e d g c Q n I z p G I p R s h s / 5 h 3 Y V f O A 5 T f 1 a / r A f u E 6 m v p O 5 M q R n b U i v O U M W I P e g O R X a m I H C L J U p A 7 e M U m D r I h O b T C U 1 t z 6 T f k l 6 h d i 3 R u w 3 h z i e z K w B B t Y A g + Y A 7 o G T 6 Y K p P k 4 V C k z q z / f n P E N r n m G D b y 4 F L b l g o E A n J c s J N U / A m q n b s Y b q d h q k y u T l 4 5 T A t Q 1 L 6 9 V n 5 t 8 E 3 v 9 q U + v N 7 d + x / X m 3 X g B Q S w E C L Q A U A A I A C A D h i I 9 a + F J Z s K Y A A A D 2 A A A A E g A A A A A A A A A A A A A A A A A A A A A A Q 2 9 u Z m l n L 1 B h Y 2 t h Z 2 U u e G 1 s U E s B A i 0 A F A A C A A g A 4 Y i P W g / K 6 a u k A A A A 6 Q A A A B M A A A A A A A A A A A A A A A A A 8 g A A A F t D b 2 5 0 Z W 5 0 X 1 R 5 c G V z X S 5 4 b W x Q S w E C L Q A U A A I A C A D h i I 9 a r w M H H 1 Q B A A D k B g A A E w A A A A A A A A A A A A A A A A D j A Q A A R m 9 y b X V s Y X M v U 2 V j d G l v b j E u b V B L B Q Y A A A A A A w A D A M I A A A C E 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8 K A A A A A A A A N o o 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Q 8 L 0 l 0 Z W 1 Q Y X R o P j w v S X R l b U x v Y 2 F 0 a W 9 u P j x T d G F i b G V F b n R y a W V z P j x F b n R y e S B U e X B l P S J J c 1 B y a X Z h d G U i I F Z h b H V l P S J s M C I g L z 4 8 R W 5 0 c n k g V H l w Z T 0 i U X V l c n l J R C I g V m F s d W U 9 I n N k M D A z Y W M 2 N y 0 4 Y m Y z L T R i O T I t O T k w N y 1 h Z G I z Y m I x M T g w Z T 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X Z p Z 2 F 0 a W 9 u U 3 R l c E 5 h b W U i I F Z h b H V l P S J z T m F 2 a W d h d G l v b i I g L z 4 8 R W 5 0 c n k g V H l w Z T 0 i R m l s b G V k Q 2 9 t c G x l d G V S Z X N 1 b H R U b 1 d v c m t z a G V l d C I g V m F s d W U 9 I m w w I i A v P j x F b n R y e S B U e X B l P S J B Z G R l Z F R v R G F 0 Y U 1 v Z G V s I i B W Y W x 1 Z T 0 i b D A i I C 8 + P E V u d H J 5 I F R 5 c G U 9 I k Z p b G x F c n J v c k N v Z G U i I F Z h b H V l P S J z V W 5 r b m 9 3 b i I g L z 4 8 R W 5 0 c n k g V H l w Z T 0 i R m l s b E x h c 3 R V c G R h d G V k I i B W Y W x 1 Z T 0 i Z D I w M j U t M D Q t M T V U M T Y 6 M D A 6 M j I u N D c 2 N z Y w N l o i I C 8 + P E V u d H J 5 I F R 5 c G U 9 I k Z p b G x T d G F 0 d X M i I F Z h b H V l P S J z Q 2 9 t c G x l d G U i I C 8 + P C 9 T d G F i b G V F b n R y a W V z P j w v S X R l b T 4 8 S X R l b T 4 8 S X R l b U x v Y 2 F 0 a W 9 u P j x J d G V t V H l w Z T 5 G b 3 J t d W x h P C 9 J d G V t V H l w Z T 4 8 S X R l b V B h d G g + U 2 V j d G l v b j E v V G F i b G U 0 L 1 N v d X J j Z T w v S X R l b V B h d G g + P C 9 J d G V t T G 9 j Y X R p b 2 4 + P F N 0 Y W J s Z U V u d H J p Z X M g L z 4 8 L 0 l 0 Z W 0 + P E l 0 Z W 0 + P E l 0 Z W 1 M b 2 N h d G l v b j 4 8 S X R l b V R 5 c G U + R m 9 y b X V s Y T w v S X R l b V R 5 c G U + P E l 0 Z W 1 Q Y X R o P l N l Y 3 R p b 2 4 x L 1 R h Y m x l N C 9 D a G F u Z 2 V k J T I w V H l w Z T w v S X R l b V B h d G g + P C 9 J d G V t T G 9 j Y X R p b 2 4 + P F N 0 Y W J s Z U V u d H J p Z X M g L z 4 8 L 0 l 0 Z W 0 + P E l 0 Z W 0 + P E l 0 Z W 1 M b 2 N h d G l v b j 4 8 S X R l b V R 5 c G U + R m 9 y b X V s Y T w v S X R l b V R 5 c G U + P E l 0 Z W 1 Q Y X R o P l N l Y 3 R p b 2 4 x L 1 R h Y m x l N C 9 S Z W 1 v d m V k J T I w Q m 9 0 d G 9 t J T I w U m 9 3 c z w v S X R l b V B h d G g + P C 9 J d G V t T G 9 j Y X R p b 2 4 + P F N 0 Y W J s Z U V u d H J p Z X M g L z 4 8 L 0 l 0 Z W 0 + P E l 0 Z W 0 + P E l 0 Z W 1 M b 2 N h d G l v b j 4 8 S X R l b V R 5 c G U + R m 9 y b X V s Y T w v S X R l b V R 5 c G U + P E l 0 Z W 1 Q Y X R o P l N l Y 3 R p b 2 4 x L 1 R h Y m x l 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R m M T J j Y W M y L W U w O W M t N G E x N y 1 h Y j E 1 L T N m Z T d i M D R i M T B h M S I g L z 4 8 R W 5 0 c n k g V H l w Z T 0 i Q n V m Z m V y T m V 4 d F J l Z n J l c 2 g i I F Z h b H V l P S J s M S I g L z 4 8 R W 5 0 c n k g V H l w Z T 0 i U m V z d W x 0 V H l w Z S I g V m F s d W U 9 I n N F e G N l c H R p b 2 4 i I C 8 + P E V u d H J 5 I F R 5 c G U 9 I k 5 h d m l n Y X R p b 2 5 T d G V w T m F t Z S I g V m F s d W U 9 I n N O Y X Z p Z 2 F 0 a W 9 u I i A v P j x F b n R y e S B U e X B l P S J G a W x s Z W R D b 2 1 w b G V 0 Z V J l c 3 V s d F R v V 2 9 y a 3 N o Z W V 0 I i B W Y W x 1 Z T 0 i b D A i I C 8 + P E V u d H J 5 I F R 5 c G U 9 I k F k Z G V k V G 9 E Y X R h T W 9 k Z W w i I F Z h b H V l P S J s M C I g L z 4 8 R W 5 0 c n k g V H l w Z T 0 i R m l s b E V y c m 9 y Q 2 9 k Z S I g V m F s d W U 9 I n N V b m t u b 3 d u I i A v P j x F b n R y e S B U e X B l P S J G a W x s T G F z d F V w Z G F 0 Z W Q i I F Z h b H V l P S J k M j A y N S 0 w N C 0 x N V Q x N j o w M D o 1 N y 4 w N j U 0 M T A z W i I g L z 4 8 R W 5 0 c n k g V H l w Z T 0 i R m l s b F N 0 Y X R 1 c y I g V m F s d W U 9 I n N D b 2 1 w b G V 0 Z S I g L z 4 8 L 1 N 0 Y W J s Z U V u d H J p Z X M + P C 9 J d G V t P j x J d G V t P j x J d G V t T G 9 j Y X R p b 2 4 + P E l 0 Z W 1 U e X B l P k Z v c m 1 1 b G E 8 L 0 l 0 Z W 1 U e X B l P j x J d G V t U G F 0 a D 5 T Z W N 0 a W 9 u M S 9 U Y W J s Z T U v U 2 9 1 c m N l P C 9 J d G V t U G F 0 a D 4 8 L 0 l 0 Z W 1 M b 2 N h d G l v b j 4 8 U 3 R h Y m x l R W 5 0 c m l l c y A v P j w v S X R l b T 4 8 S X R l b T 4 8 S X R l b U x v Y 2 F 0 a W 9 u P j x J d G V t V H l w Z T 5 G b 3 J t d W x h P C 9 J d G V t V H l w Z T 4 8 S X R l b V B h d G g + U 2 V j d G l v b j E v V G F i b G U 1 L 0 N o Y W 5 n Z W Q l M j B U e X B l P C 9 J d G V t U G F 0 a D 4 8 L 0 l 0 Z W 1 M b 2 N h d G l v b j 4 8 U 3 R h Y m x l R W 5 0 c m l l c y A v P j w v S X R l b T 4 8 S X R l b T 4 8 S X R l b U x v Y 2 F 0 a W 9 u P j x J d G V t V H l w Z T 5 G b 3 J t d W x h P C 9 J d G V t V H l w Z T 4 8 S X R l b V B h d G g + U 2 V j d G l v b j E v V G F i b G U 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z g 3 N j V j M z Q t Z j E z Z S 0 0 N G Y 0 L T g 1 Z j Q t N j l m O T B k N G R h Z j U 1 I i A v P j x F b n R y e S B U e X B l P S J C d W Z m Z X J O Z X h 0 U m V m c m V z a C I g V m F s d W U 9 I m w x I i A v P j x F b n R y e S B U e X B l P S J S Z X N 1 b H R U e X B l I i B W Y W x 1 Z T 0 i c 0 V 4 Y 2 V w d G l v b i I g L z 4 8 R W 5 0 c n k g V H l w Z T 0 i T m F 2 a W d h d G l v b l N 0 Z X B O Y W 1 l I i B W Y W x 1 Z T 0 i c 0 5 h d m l n Y X R p b 2 4 i I C 8 + P E V u d H J 5 I F R 5 c G U 9 I k Z p b G x l Z E N v b X B s Z X R l U m V z d W x 0 V G 9 X b 3 J r c 2 h l Z X Q i I F Z h b H V l P S J s M C I g L z 4 8 R W 5 0 c n k g V H l w Z T 0 i Q W R k Z W R U b 0 R h d G F N b 2 R l b C I g V m F s d W U 9 I m w w I i A v P j x F b n R y e S B U e X B l P S J G a W x s R X J y b 3 J D b 2 R l I i B W Y W x 1 Z T 0 i c 1 V u a 2 5 v d 2 4 i I C 8 + P E V u d H J 5 I F R 5 c G U 9 I k Z p b G x M Y X N 0 V X B k Y X R l Z C I g V m F s d W U 9 I m Q y M D I 1 L T A 0 L T E 1 V D E 2 O j A y O j A z L j c 1 N D A w O T Z a I i A v P j x F b n R y e S B U e X B l P S J G a W x s U 3 R h d H V z I i B W Y W x 1 Z T 0 i c 0 N v b X B s Z X R l I i A v P j w v U 3 R h Y m x l R W 5 0 c m l l c z 4 8 L 0 l 0 Z W 0 + P E l 0 Z W 0 + P E l 0 Z W 1 M b 2 N h d G l v b j 4 8 S X R l b V R 5 c G U + R m 9 y b X V s Y T w v S X R l b V R 5 c G U + P E l 0 Z W 1 Q Y X R o P l N l Y 3 R p b 2 4 x L 1 R h Y m x l N i 9 T b 3 V y Y 2 U 8 L 0 l 0 Z W 1 Q Y X R o P j w v S X R l b U x v Y 2 F 0 a W 9 u P j x T d G F i b G V F b n R y a W V z I C 8 + P C 9 J d G V t P j x J d G V t P j x J d G V t T G 9 j Y X R p b 2 4 + P E l 0 Z W 1 U e X B l P k Z v c m 1 1 b G E 8 L 0 l 0 Z W 1 U e X B l P j x J d G V t U G F 0 a D 5 T Z W N 0 a W 9 u M S 9 U Y W J s Z T Y v Q 2 h h b m d l Z C U y M F R 5 c G U 8 L 0 l 0 Z W 1 Q Y X R o P j w v S X R l b U x v Y 2 F 0 a W 9 u P j x T d G F i b G V F b n R y a W V z I C 8 + P C 9 J d G V t P j x J d G V t P j x J d G V t T G 9 j Y X R p b 2 4 + P E l 0 Z W 1 U e X B l P k Z v c m 1 1 b G E 8 L 0 l 0 Z W 1 U e X B l P j x J d G V t U G F 0 a D 5 T Z W N 0 a W 9 u M S 9 U Y W J s Z T 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5 M j Z j N z d i N C 0 2 M G Y 4 L T Q 0 M z I t O W M 0 O C 0 2 N D I 1 Z j F i N j R i Z W M i I C 8 + P E V u d H J 5 I F R 5 c G U 9 I k J 1 Z m Z l c k 5 l e H R S Z W Z y Z X N o I i B W Y W x 1 Z T 0 i b D E i I C 8 + P E V u d H J 5 I F R 5 c G U 9 I l J l c 3 V s d F R 5 c G U i I F Z h b H V l P S J z R X h j Z X B 0 a W 9 u I i A v P j x F b n R y e S B U e X B l P S J O Y X Z p Z 2 F 0 a W 9 u U 3 R l c E 5 h b W U i I F Z h b H V l P S J z T m F 2 a W d h d G l v b i I g L z 4 8 R W 5 0 c n k g V H l w Z T 0 i R m l s b G V k Q 2 9 t c G x l d G V S Z X N 1 b H R U b 1 d v c m t z a G V l d C I g V m F s d W U 9 I m w w I i A v P j x F b n R y e S B U e X B l P S J B Z G R l Z F R v R G F 0 Y U 1 v Z G V s I i B W Y W x 1 Z T 0 i b D A i I C 8 + P E V u d H J 5 I F R 5 c G U 9 I k Z p b G x F c n J v c k N v Z G U i I F Z h b H V l P S J z V W 5 r b m 9 3 b i I g L z 4 8 R W 5 0 c n k g V H l w Z T 0 i R m l s b E x h c 3 R V c G R h d G V k I i B W Y W x 1 Z T 0 i Z D I w M j U t M D Q t M T V U M T Y 6 M D I 6 M j Q u N j I 2 M j k 1 O F o i I C 8 + P E V u d H J 5 I F R 5 c G U 9 I k Z p b G x T d G F 0 d X M i I F Z h b H V l P S J z Q 2 9 t c G x l d G U i I C 8 + P C 9 T d G F i b G V F b n R y a W V z P j w v S X R l b T 4 8 S X R l b T 4 8 S X R l b U x v Y 2 F 0 a W 9 u P j x J d G V t V H l w Z T 5 G b 3 J t d W x h P C 9 J d G V t V H l w Z T 4 8 S X R l b V B h d G g + U 2 V j d G l v b j E v V G F i b G U 3 L 1 N v d X J j Z T w v S X R l b V B h d G g + P C 9 J d G V t T G 9 j Y X R p b 2 4 + P F N 0 Y W J s Z U V u d H J p Z X M g L z 4 8 L 0 l 0 Z W 0 + P E l 0 Z W 0 + P E l 0 Z W 1 M b 2 N h d G l v b j 4 8 S X R l b V R 5 c G U + R m 9 y b X V s Y T w v S X R l b V R 5 c G U + P E l 0 Z W 1 Q Y X R o P l N l Y 3 R p b 2 4 x L 1 R h Y m x l N y 9 D a G F u Z 2 V k J T I w V H l w Z T w v S X R l b V B h d G g + P C 9 J d G V t T G 9 j Y X R p b 2 4 + P F N 0 Y W J s Z U V u d H J p Z X M g L z 4 8 L 0 l 0 Z W 0 + P E l 0 Z W 0 + P E l 0 Z W 1 M b 2 N h d G l v b j 4 8 S X R l b V R 5 c G U + R m 9 y b X V s Y T w v S X R l b V R 5 c G U + P E l 0 Z W 1 Q Y X R o P l N l Y 3 R p b 2 4 x L 1 R h Y m x l O 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F h Z D c 5 O T g 0 L W M w Z j E t N D h m M S 0 4 M D Z l L T M z Y j d m O W E 2 N j E w N S I g L z 4 8 R W 5 0 c n k g V H l w Z T 0 i T m F 2 a W d h d G l v b l N 0 Z X B O Y W 1 l I i B W Y W x 1 Z T 0 i c 0 5 h d m l n Y X R p b 2 4 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M i I C 8 + P E V u d H J 5 I F R 5 c G U 9 I k Z p b G x F c n J v c k N v Z G U i I F Z h b H V l P S J z V W 5 r b m 9 3 b i I g L z 4 8 R W 5 0 c n k g V H l w Z T 0 i R m l s b E V y c m 9 y Q 2 9 1 b n Q i I F Z h b H V l P S J s M C I g L z 4 8 R W 5 0 c n k g V H l w Z T 0 i R m l s b E x h c 3 R V c G R h d G V k I i B W Y W x 1 Z T 0 i Z D I w M j U t M D Q t M T V U M T Y 6 M D I 6 N D c u N T Y 5 M D E w N V o i I C 8 + P E V u d H J 5 I F R 5 c G U 9 I k Z p b G x D b 2 x 1 b W 5 U e X B l c y I g V m F s d W U 9 I n N C Z z 0 9 I i A v P j x F b n R y e S B U e X B l P S J G a W x s Q 2 9 s d W 1 u T m F t Z X M i I F Z h b H V l P S J z W y Z x d W 9 0 O 1 R o Z X J t Y W w g Z W 5 l c m d 5 I H N 0 b 3 J h Z 2 U 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g v Q X V 0 b 1 J l b W 9 2 Z W R D b 2 x 1 b W 5 z M S 5 7 V G h l c m 1 h b C B l b m V y Z 3 k g c 3 R v c m F n Z S w w f S Z x d W 9 0 O 1 0 s J n F 1 b 3 Q 7 Q 2 9 s d W 1 u Q 2 9 1 b n Q m c X V v d D s 6 M S w m c X V v d D t L Z X l D b 2 x 1 b W 5 O Y W 1 l c y Z x d W 9 0 O z p b X S w m c X V v d D t D b 2 x 1 b W 5 J Z G V u d G l 0 a W V z J n F 1 b 3 Q 7 O l s m c X V v d D t T Z W N 0 a W 9 u M S 9 U Y W J s Z T g v Q X V 0 b 1 J l b W 9 2 Z W R D b 2 x 1 b W 5 z M S 5 7 V G h l c m 1 h b C B l b m V y Z 3 k g c 3 R v c m F n Z S w w f S Z x d W 9 0 O 1 0 s J n F 1 b 3 Q 7 U m V s Y X R p b 2 5 z a G l w S W 5 m b y Z x d W 9 0 O z p b X X 0 i I C 8 + P C 9 T d G F i b G V F b n R y a W V z P j w v S X R l b T 4 8 S X R l b T 4 8 S X R l b U x v Y 2 F 0 a W 9 u P j x J d G V t V H l w Z T 5 G b 3 J t d W x h P C 9 J d G V t V H l w Z T 4 8 S X R l b V B h d G g + U 2 V j d G l v b j E v V G F i b G U 4 L 1 N v d X J j Z T w v S X R l b V B h d G g + P C 9 J d G V t T G 9 j Y X R p b 2 4 + P F N 0 Y W J s Z U V u d H J p Z X M g L z 4 8 L 0 l 0 Z W 0 + P E l 0 Z W 0 + P E l 0 Z W 1 M b 2 N h d G l v b j 4 8 S X R l b V R 5 c G U + R m 9 y b X V s Y T w v S X R l b V R 5 c G U + P E l 0 Z W 1 Q Y X R o P l N l Y 3 R p b 2 4 x L 1 R h Y m x l O C 9 D a G F u Z 2 V k J T I w V H l w Z T w v S X R l b V B h d G g + P C 9 J d G V t T G 9 j Y X R p b 2 4 + P F N 0 Y W J s Z U V u d H J p Z X M g L z 4 8 L 0 l 0 Z W 0 + P E l 0 Z W 0 + P E l 0 Z W 1 M b 2 N h d G l v b j 4 8 S X R l b V R 5 c G U + R m 9 y b X V s Y T w v S X R l b V R 5 c G U + P E l 0 Z W 1 Q Y X R o P l N l Y 3 R p b 2 4 x L 1 R h Y m x l M T A 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y N T Y x M T B i O S 1 i Y j N m L T R j Y m I t Y T E x N y 1 i Z T R k O T h j Y m R k Y j c i I C 8 + P E V u d H J 5 I F R 5 c G U 9 I k 5 h d m l n Y X R p b 2 5 T d G V w T m F t Z S I g V m F s d W U 9 I n N O Y X Z p Z 2 F 0 a W 9 u 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1 L T A 0 L T E 1 V D E 2 O j A z O j M 4 L j I 3 N z g x O D B a I i A v P j x F b n R y e S B U e X B l P S J G a W x s Q 2 9 s d W 1 u V H l w Z X M i I F Z h b H V l P S J z Q m c 9 P S I g L z 4 8 R W 5 0 c n k g V H l w Z T 0 i R m l s b E N v b H V t b k 5 h b W V z I i B W Y W x 1 Z T 0 i c 1 s m c X V v d D t U a W 1 l I G 9 m I H l l Y X I 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E w L 0 F 1 d G 9 S Z W 1 v d m V k Q 2 9 s d W 1 u c z E u e 1 R p b W U g b 2 Y g e W V h c i w w f S Z x d W 9 0 O 1 0 s J n F 1 b 3 Q 7 Q 2 9 s d W 1 u Q 2 9 1 b n Q m c X V v d D s 6 M S w m c X V v d D t L Z X l D b 2 x 1 b W 5 O Y W 1 l c y Z x d W 9 0 O z p b X S w m c X V v d D t D b 2 x 1 b W 5 J Z G V u d G l 0 a W V z J n F 1 b 3 Q 7 O l s m c X V v d D t T Z W N 0 a W 9 u M S 9 U Y W J s Z T E w L 0 F 1 d G 9 S Z W 1 v d m V k Q 2 9 s d W 1 u c z E u e 1 R p b W U g b 2 Y g e W V h c i w w f S Z x d W 9 0 O 1 0 s J n F 1 b 3 Q 7 U m V s Y X R p b 2 5 z a G l w S W 5 m b y Z x d W 9 0 O z p b X X 0 i I C 8 + P C 9 T d G F i b G V F b n R y a W V z P j w v S X R l b T 4 8 S X R l b T 4 8 S X R l b U x v Y 2 F 0 a W 9 u P j x J d G V t V H l w Z T 5 G b 3 J t d W x h P C 9 J d G V t V H l w Z T 4 8 S X R l b V B h d G g + U 2 V j d G l v b j E v V G F i b G U x M C 9 T b 3 V y Y 2 U 8 L 0 l 0 Z W 1 Q Y X R o P j w v S X R l b U x v Y 2 F 0 a W 9 u P j x T d G F i b G V F b n R y a W V z I C 8 + P C 9 J d G V t P j x J d G V t P j x J d G V t T G 9 j Y X R p b 2 4 + P E l 0 Z W 1 U e X B l P k Z v c m 1 1 b G E 8 L 0 l 0 Z W 1 U e X B l P j x J d G V t U G F 0 a D 5 T Z W N 0 a W 9 u M S 9 U Y W J s Z T E w L 0 N o Y W 5 n Z W Q l M j B U e X B l P C 9 J d G V t U G F 0 a D 4 8 L 0 l 0 Z W 1 M b 2 N h d G l v b j 4 8 U 3 R h Y m x l R W 5 0 c m l l c y A v P j w v S X R l b T 4 8 S X R l b T 4 8 S X R l b U x v Y 2 F 0 a W 9 u P j x J d G V t V H l w Z T 5 G b 3 J t d W x h P C 9 J d G V t V H l w Z T 4 8 S X R l b V B h d G g + U 2 V j d G l v b j E v V G F i b G U 4 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j F l O W V h O D g t O T N h M y 0 0 M T Y w L W I 4 M m I t Z j I 3 N j B l M j Q w N W N l I i A v P j x F b n R y e S B U e X B l P S J C d W Z m Z X J O Z X h 0 U m V m c m V z a C I g V m F s d W U 9 I m w x I i A v P j x F b n R y e S B U e X B l P S J S Z X N 1 b H R U e X B l I i B W Y W x 1 Z T 0 i c 0 V 4 Y 2 V w d G l v b i I g L z 4 8 R W 5 0 c n k g V H l w Z T 0 i T m F 2 a W d h d G l v b l N 0 Z X B O Y W 1 l I i B W Y W x 1 Z T 0 i c 0 5 h d m l n Y X R p b 2 4 i I C 8 + P E V u d H J 5 I F R 5 c G U 9 I k Z p b G x l Z E N v b X B s Z X R l U m V z d W x 0 V G 9 X b 3 J r c 2 h l Z X Q i I F Z h b H V l P S J s M C I g L z 4 8 R W 5 0 c n k g V H l w Z T 0 i Q W R k Z W R U b 0 R h d G F N b 2 R l b C I g V m F s d W U 9 I m w w I i A v P j x F b n R y e S B U e X B l P S J G a W x s R X J y b 3 J D b 2 R l I i B W Y W x 1 Z T 0 i c 1 V u a 2 5 v d 2 4 i I C 8 + P E V u d H J 5 I F R 5 c G U 9 I k Z p b G x M Y X N 0 V X B k Y X R l Z C I g V m F s d W U 9 I m Q y M D I 1 L T A 0 L T E 1 V D E 2 O j A 0 O j M x L j g x M T k 4 O D R a I i A v P j x F b n R y e S B U e X B l P S J G a W x s U 3 R h d H V z I i B W Y W x 1 Z T 0 i c 0 N v b X B s Z X R l I i A v P j w v U 3 R h Y m x l R W 5 0 c m l l c z 4 8 L 0 l 0 Z W 0 + P E l 0 Z W 0 + P E l 0 Z W 1 M b 2 N h d G l v b j 4 8 S X R l b V R 5 c G U + R m 9 y b X V s Y T w v S X R l b V R 5 c G U + P E l 0 Z W 1 Q Y X R o P l N l Y 3 R p b 2 4 x L 1 R h Y m x l O C U y M C g y K S 9 T b 3 V y Y 2 U 8 L 0 l 0 Z W 1 Q Y X R o P j w v S X R l b U x v Y 2 F 0 a W 9 u P j x T d G F i b G V F b n R y a W V z I C 8 + P C 9 J d G V t P j x J d G V t P j x J d G V t T G 9 j Y X R p b 2 4 + P E l 0 Z W 1 U e X B l P k Z v c m 1 1 b G E 8 L 0 l 0 Z W 1 U e X B l P j x J d G V t U G F 0 a D 5 T Z W N 0 a W 9 u M S 9 U Y W J s Z T g l M j A o M i k v Q 2 h h b m d l Z C U y M F R 5 c G U 8 L 0 l 0 Z W 1 Q Y X R o P j w v S X R l b U x v Y 2 F 0 a W 9 u P j x T d G F i b G V F b n R y a W V z I C 8 + P C 9 J d G V t P j x J d G V t P j x J d G V t T G 9 j Y X R p b 2 4 + P E l 0 Z W 1 U e X B l P k Z v c m 1 1 b G E 8 L 0 l 0 Z W 1 U e X B l P j x J d G V t U G F 0 a D 5 T Z W N 0 a W 9 u M S 9 U Y W J s Z T E w 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D Y 3 O D J j O T E t N j Q 1 Y S 0 0 Z G Z j L T g 2 N j I t M G R m M T I x N z V i N T N l I i A v P j x F b n R y e S B U e X B l P S J C d W Z m Z X J O Z X h 0 U m V m c m V z a C I g V m F s d W U 9 I m w x I i A v P j x F b n R y e S B U e X B l P S J S Z X N 1 b H R U e X B l I i B W Y W x 1 Z T 0 i c 0 V 4 Y 2 V w d G l v b i I g L z 4 8 R W 5 0 c n k g V H l w Z T 0 i T m F 2 a W d h d G l v b l N 0 Z X B O Y W 1 l I i B W Y W x 1 Z T 0 i c 0 5 h d m l n Y X R p b 2 4 i I C 8 + P E V u d H J 5 I F R 5 c G U 9 I k Z p b G x l Z E N v b X B s Z X R l U m V z d W x 0 V G 9 X b 3 J r c 2 h l Z X Q i I F Z h b H V l P S J s M C I g L z 4 8 R W 5 0 c n k g V H l w Z T 0 i Q W R k Z W R U b 0 R h d G F N b 2 R l b C I g V m F s d W U 9 I m w w I i A v P j x F b n R y e S B U e X B l P S J G a W x s R X J y b 3 J D b 2 R l I i B W Y W x 1 Z T 0 i c 1 V u a 2 5 v d 2 4 i I C 8 + P E V u d H J 5 I F R 5 c G U 9 I k Z p b G x M Y X N 0 V X B k Y X R l Z C I g V m F s d W U 9 I m Q y M D I 1 L T A 0 L T E 1 V D E 2 O j A 0 O j U w L j c 4 O D A y M T F a I i A v P j x F b n R y e S B U e X B l P S J G a W x s U 3 R h d H V z I i B W Y W x 1 Z T 0 i c 0 N v b X B s Z X R l I i A v P j w v U 3 R h Y m x l R W 5 0 c m l l c z 4 8 L 0 l 0 Z W 0 + P E l 0 Z W 0 + P E l 0 Z W 1 M b 2 N h d G l v b j 4 8 S X R l b V R 5 c G U + R m 9 y b X V s Y T w v S X R l b V R 5 c G U + P E l 0 Z W 1 Q Y X R o P l N l Y 3 R p b 2 4 x L 1 R h Y m x l M T A l M j A o M i k v U 2 9 1 c m N l P C 9 J d G V t U G F 0 a D 4 8 L 0 l 0 Z W 1 M b 2 N h d G l v b j 4 8 U 3 R h Y m x l R W 5 0 c m l l c y A v P j w v S X R l b T 4 8 S X R l b T 4 8 S X R l b U x v Y 2 F 0 a W 9 u P j x J d G V t V H l w Z T 5 G b 3 J t d W x h P C 9 J d G V t V H l w Z T 4 8 S X R l b V B h d G g + U 2 V j d G l v b j E v V G F i b G U x M C U y M C g y K S 9 D a G F u Z 2 V k J T I w V H l w Z T w v S X R l b V B h d G g + P C 9 J d G V t T G 9 j Y X R p b 2 4 + P F N 0 Y W J s Z U V u d H J p Z X M g L z 4 8 L 0 l 0 Z W 0 + P C 9 J d G V t c z 4 8 L 0 x v Y 2 F s U G F j a 2 F n Z U 1 l d G F k Y X R h R m l s Z T 4 W A A A A U E s F B g A A A A A A A A A A A A A A A A A A A A A A A N o A A A A B A A A A 0 I y d 3 w E V 0 R G M e g D A T 8 K X 6 w E A A A B L R 6 6 m P b 5 8 S 7 m A r b v w v Z 7 C A A A A A A I A A A A A A A N m A A D A A A A A E A A A A H H Q v N v 6 J U g g k 7 x v 4 / / s J R Q A A A A A B I A A A K A A A A A Q A A A A O 9 Q v A n k 9 2 W f / g T k x 4 F j 3 s V A A A A C N Y I t D v S 1 Y R S C A i Z + B D I 8 3 o 6 y 5 N k z 3 u w y w W n n c M M 7 / L s s O + t Q h l T E i x o N q k n j s q h 6 D W U Y F g Y o Z 0 F 9 d E p N Y A 1 2 j v e x r z F n M Q 1 H 8 m C o A K g q g m B Q A A A C 1 y P 7 X c f 6 E / d 7 t h S F c V N Q 6 O B b g X g = = < / 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8d70b670-d064-4aa3-bdfb-67aa7bbc18e5" xsi:nil="true"/>
    <lcf76f155ced4ddcb4097134ff3c332f xmlns="a204020f-515f-45ae-b8af-029d52181615">
      <Terms xmlns="http://schemas.microsoft.com/office/infopath/2007/PartnerControls"/>
    </lcf76f155ced4ddcb4097134ff3c332f>
    <PJMcLoughlin xmlns="a204020f-515f-45ae-b8af-029d52181615">
      <UserInfo>
        <DisplayName/>
        <AccountId xsi:nil="true"/>
        <AccountType/>
      </UserInfo>
    </PJMcLoughlin>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5CD3705924DBD4F9ECE640615C5CB9D" ma:contentTypeVersion="21" ma:contentTypeDescription="Create a new document." ma:contentTypeScope="" ma:versionID="50113e6546ee790fc978f8040f5a5b00">
  <xsd:schema xmlns:xsd="http://www.w3.org/2001/XMLSchema" xmlns:xs="http://www.w3.org/2001/XMLSchema" xmlns:p="http://schemas.microsoft.com/office/2006/metadata/properties" xmlns:ns2="a204020f-515f-45ae-b8af-029d52181615" xmlns:ns3="8d70b670-d064-4aa3-bdfb-67aa7bbc18e5" targetNamespace="http://schemas.microsoft.com/office/2006/metadata/properties" ma:root="true" ma:fieldsID="21579a8a64b8a73ffc152834c234d90b" ns2:_="" ns3:_="">
    <xsd:import namespace="a204020f-515f-45ae-b8af-029d52181615"/>
    <xsd:import namespace="8d70b670-d064-4aa3-bdfb-67aa7bbc18e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PJMcLoughli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04020f-515f-45ae-b8af-029d52181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PJMcLoughlin" ma:index="12" nillable="true" ma:displayName="PJ McLoughlin" ma:format="Dropdown" ma:list="UserInfo" ma:SharePointGroup="0" ma:internalName="PJMcLoughli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11c4129-6f29-4f72-ba0f-e7d3cde34f53"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70b670-d064-4aa3-bdfb-67aa7bbc18e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5d28201-cd43-48a7-97a9-fb93b0ef7ac8}" ma:internalName="TaxCatchAll" ma:showField="CatchAllData" ma:web="8d70b670-d064-4aa3-bdfb-67aa7bbc18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ACBF01-A39A-4FAB-9BBA-9A2FF5DB7774}">
  <ds:schemaRefs>
    <ds:schemaRef ds:uri="http://schemas.microsoft.com/sharepoint/v3/contenttype/forms"/>
  </ds:schemaRefs>
</ds:datastoreItem>
</file>

<file path=customXml/itemProps2.xml><?xml version="1.0" encoding="utf-8"?>
<ds:datastoreItem xmlns:ds="http://schemas.openxmlformats.org/officeDocument/2006/customXml" ds:itemID="{BBE9DADE-2414-44F4-A083-795395AEF310}">
  <ds:schemaRefs>
    <ds:schemaRef ds:uri="http://schemas.microsoft.com/DataMashup"/>
  </ds:schemaRefs>
</ds:datastoreItem>
</file>

<file path=customXml/itemProps3.xml><?xml version="1.0" encoding="utf-8"?>
<ds:datastoreItem xmlns:ds="http://schemas.openxmlformats.org/officeDocument/2006/customXml" ds:itemID="{CA15BEED-5822-4DE0-B5C5-C64FD80C5B5E}">
  <ds:schemaRefs>
    <ds:schemaRef ds:uri="http://www.w3.org/XML/1998/namespace"/>
    <ds:schemaRef ds:uri="http://purl.org/dc/dcmitype/"/>
    <ds:schemaRef ds:uri="http://schemas.microsoft.com/office/2006/documentManagement/types"/>
    <ds:schemaRef ds:uri="http://schemas.microsoft.com/office/2006/metadata/properties"/>
    <ds:schemaRef ds:uri="http://purl.org/dc/elements/1.1/"/>
    <ds:schemaRef ds:uri="a204020f-515f-45ae-b8af-029d52181615"/>
    <ds:schemaRef ds:uri="http://schemas.microsoft.com/office/infopath/2007/PartnerControls"/>
    <ds:schemaRef ds:uri="http://schemas.openxmlformats.org/package/2006/metadata/core-properties"/>
    <ds:schemaRef ds:uri="8d70b670-d064-4aa3-bdfb-67aa7bbc18e5"/>
    <ds:schemaRef ds:uri="http://purl.org/dc/terms/"/>
  </ds:schemaRefs>
</ds:datastoreItem>
</file>

<file path=customXml/itemProps4.xml><?xml version="1.0" encoding="utf-8"?>
<ds:datastoreItem xmlns:ds="http://schemas.openxmlformats.org/officeDocument/2006/customXml" ds:itemID="{67D3CD23-C49C-405E-A19E-4E53BB8527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04020f-515f-45ae-b8af-029d52181615"/>
    <ds:schemaRef ds:uri="8d70b670-d064-4aa3-bdfb-67aa7bbc18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c0d0a6-a4b9-4802-9a97-568759608577}" enabled="1" method="Standard" siteId="{f2fe6bd3-9c4a-485b-ae69-e18820a88130}" removed="0"/>
  <clbl:label id="{f664e346-d6fb-43e5-85ba-8c0408102355}" enabled="0" method="" siteId="{f664e346-d6fb-43e5-85ba-8c040810235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TES Performance &amp; Costs</vt:lpstr>
      <vt:lpstr>TES Illustrative Archetypes</vt:lpstr>
    </vt:vector>
  </TitlesOfParts>
  <Manager/>
  <Company>Fudge Creative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FUDGE iMac 27'' - 2</dc:creator>
  <cp:keywords/>
  <dc:description/>
  <cp:lastModifiedBy>Denis Dineen</cp:lastModifiedBy>
  <cp:revision/>
  <dcterms:created xsi:type="dcterms:W3CDTF">2019-04-26T14:09:06Z</dcterms:created>
  <dcterms:modified xsi:type="dcterms:W3CDTF">2026-07-20T09:58:24Z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0x01010055CD3705924DBD4F9ECE640615C5CB9D</vt:lpwstr>
  </property>
  <property fmtid="{D5CDD505-2E9C-101B-9397-08002B2CF9AE}" pid="3" name="MediaServiceImageTags">
    <vt:lpwstr/>
  </property>
</Properties>
</file>